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\Desktop\INDIA 450\"/>
    </mc:Choice>
  </mc:AlternateContent>
  <xr:revisionPtr revIDLastSave="0" documentId="13_ncr:1_{09956173-78C5-4A60-A68B-21EE2EFC8609}" xr6:coauthVersionLast="47" xr6:coauthVersionMax="47" xr10:uidLastSave="{00000000-0000-0000-0000-000000000000}"/>
  <bookViews>
    <workbookView xWindow="-108" yWindow="-108" windowWidth="23256" windowHeight="12576" xr2:uid="{0AEC73F8-2EF2-473D-83A2-55FADB920663}"/>
  </bookViews>
  <sheets>
    <sheet name="Podwyszka" sheetId="1" r:id="rId1"/>
    <sheet name="Przyklad" sheetId="2" r:id="rId2"/>
  </sheets>
  <externalReferences>
    <externalReference r:id="rId3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2" l="1"/>
  <c r="M63" i="2"/>
  <c r="M62" i="2"/>
  <c r="M61" i="2"/>
  <c r="M60" i="2"/>
  <c r="M58" i="2"/>
  <c r="M57" i="2"/>
  <c r="M56" i="2"/>
  <c r="M55" i="2"/>
  <c r="M54" i="2"/>
  <c r="M53" i="2"/>
  <c r="M52" i="2"/>
  <c r="M51" i="2"/>
  <c r="M50" i="2"/>
  <c r="M49" i="2"/>
  <c r="M48" i="2"/>
  <c r="M46" i="2"/>
  <c r="M45" i="2"/>
  <c r="M44" i="2"/>
  <c r="M43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8" i="2"/>
  <c r="M17" i="2"/>
  <c r="M16" i="2"/>
  <c r="M15" i="2"/>
  <c r="M14" i="2"/>
  <c r="M13" i="2"/>
  <c r="M12" i="2"/>
  <c r="M11" i="2"/>
  <c r="M10" i="2"/>
  <c r="M3" i="2"/>
  <c r="M4" i="2"/>
  <c r="M5" i="2"/>
  <c r="M6" i="2"/>
  <c r="M7" i="2"/>
  <c r="M8" i="2"/>
  <c r="M9" i="2"/>
  <c r="M2" i="2"/>
  <c r="K2" i="2" s="1"/>
  <c r="M59" i="2"/>
  <c r="M42" i="2"/>
  <c r="M22" i="2"/>
  <c r="M19" i="2"/>
  <c r="K65" i="2" l="1"/>
  <c r="K69" i="2" s="1"/>
  <c r="N69" i="2" s="1"/>
  <c r="J74" i="2"/>
  <c r="J72" i="2"/>
  <c r="J71" i="2"/>
  <c r="J68" i="2"/>
  <c r="J67" i="2"/>
  <c r="J69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J2" i="2"/>
  <c r="I63" i="2"/>
  <c r="I62" i="2"/>
  <c r="I59" i="2"/>
  <c r="I58" i="2"/>
  <c r="F56" i="2"/>
  <c r="G55" i="2"/>
  <c r="F55" i="2"/>
  <c r="A19" i="2"/>
  <c r="A18" i="2"/>
  <c r="A17" i="2"/>
  <c r="A12" i="2"/>
  <c r="A6" i="2"/>
  <c r="K67" i="2" l="1"/>
  <c r="N67" i="2" s="1"/>
  <c r="K68" i="2" l="1"/>
  <c r="K71" i="2" s="1"/>
  <c r="N71" i="2" s="1"/>
  <c r="K72" i="2" l="1"/>
  <c r="K74" i="2" l="1"/>
  <c r="N72" i="2"/>
  <c r="N74" i="2" l="1"/>
  <c r="J75" i="2"/>
  <c r="K75" i="2" s="1"/>
</calcChain>
</file>

<file path=xl/sharedStrings.xml><?xml version="1.0" encoding="utf-8"?>
<sst xmlns="http://schemas.openxmlformats.org/spreadsheetml/2006/main" count="133" uniqueCount="89">
  <si>
    <t>Ilosc</t>
  </si>
  <si>
    <t>Opis</t>
  </si>
  <si>
    <t>India 450 wy podstawie + PODWYZSZONIE NAD KABINA</t>
  </si>
  <si>
    <r>
      <t xml:space="preserve">PAWĘŻ WYSOKA "L"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TAPICERKA W KABINIE </t>
    </r>
    <r>
      <rPr>
        <sz val="9"/>
        <color theme="0" tint="-0.499984740745262"/>
        <rFont val="Calibri"/>
        <family val="2"/>
        <scheme val="minor"/>
      </rPr>
      <t xml:space="preserve">// </t>
    </r>
    <r>
      <rPr>
        <sz val="9"/>
        <color theme="1"/>
        <rFont val="Calibri"/>
        <family val="2"/>
        <scheme val="minor"/>
      </rPr>
      <t xml:space="preserve">ZABEZPIECZENIE RUFOWE PRZED WLANIEM WODY NA POKŁAD </t>
    </r>
  </si>
  <si>
    <r>
      <t xml:space="preserve">SZYBY POLIWĘGLAN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KABINA ZAMYKANA NA ROLETĘ</t>
    </r>
    <r>
      <rPr>
        <sz val="9"/>
        <color theme="0" tint="-0.499984740745262"/>
        <rFont val="Calibri"/>
        <family val="2"/>
        <scheme val="minor"/>
      </rPr>
      <t xml:space="preserve"> //</t>
    </r>
    <r>
      <rPr>
        <sz val="9"/>
        <color theme="1"/>
        <rFont val="Calibri"/>
        <family val="2"/>
        <scheme val="minor"/>
      </rPr>
      <t xml:space="preserve"> MIEJSCE DO SPANIA  Z KLAPAMI NA BAKISTY</t>
    </r>
  </si>
  <si>
    <r>
      <t xml:space="preserve">ODBOJNICA CZARNA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3 SZT UCHO CUMOWNICZE</t>
    </r>
  </si>
  <si>
    <t xml:space="preserve">Kadłub: </t>
  </si>
  <si>
    <t>Pokład:</t>
  </si>
  <si>
    <t>Roleta:</t>
  </si>
  <si>
    <t xml:space="preserve">Kolor kleju: </t>
  </si>
  <si>
    <t>STEROWANIE</t>
  </si>
  <si>
    <t>PRZEKŁADNIA STEROWNICZA DO 55 KM (STEROCIĄG)</t>
  </si>
  <si>
    <t>PRZEKŁADNIA STEROWNICZA DO 200 KM</t>
  </si>
  <si>
    <t>KIEROWNICA PVC</t>
  </si>
  <si>
    <t>KIEROWNICA ELEGANCE</t>
  </si>
  <si>
    <t>OKUCIA ZE STALI KWASOODPORNEJ</t>
  </si>
  <si>
    <t>2X RELINGI DACHOWE</t>
  </si>
  <si>
    <t>OWIEWKA SKŁADANA NA RELINGU DACHOWYM</t>
  </si>
  <si>
    <t>KOSZ DZIOBOWY</t>
  </si>
  <si>
    <t>RELING NA WEJŚCIEM DO KABINY</t>
  </si>
  <si>
    <t>2X RELINGI DŁUGIE BURTOWE</t>
  </si>
  <si>
    <r>
      <t>ROLKA KOTWICY</t>
    </r>
    <r>
      <rPr>
        <sz val="11"/>
        <color rgb="FFC00000"/>
        <rFont val="Calibri"/>
        <family val="2"/>
        <scheme val="minor"/>
      </rPr>
      <t xml:space="preserve"> PRZOD</t>
    </r>
  </si>
  <si>
    <r>
      <t xml:space="preserve">ROLKA KOTWICY </t>
    </r>
    <r>
      <rPr>
        <sz val="11"/>
        <color rgb="FFC00000"/>
        <rFont val="Calibri"/>
        <family val="2"/>
        <scheme val="minor"/>
      </rPr>
      <t>TYL</t>
    </r>
  </si>
  <si>
    <t>FOTELE</t>
  </si>
  <si>
    <r>
      <t xml:space="preserve">TELESKOPOWA NOGA </t>
    </r>
    <r>
      <rPr>
        <sz val="11"/>
        <color rgb="FFC00000"/>
        <rFont val="Calibri"/>
        <family val="2"/>
        <scheme val="minor"/>
      </rPr>
      <t>DLA KIEROWCY</t>
    </r>
  </si>
  <si>
    <r>
      <t xml:space="preserve">TELESKOPOWA NOGA </t>
    </r>
    <r>
      <rPr>
        <sz val="11"/>
        <color rgb="FFC00000"/>
        <rFont val="Calibri"/>
        <family val="2"/>
        <scheme val="minor"/>
      </rPr>
      <t>DLA PASAZERA</t>
    </r>
  </si>
  <si>
    <r>
      <t xml:space="preserve">TELESKOPOWA NOGA </t>
    </r>
    <r>
      <rPr>
        <sz val="11"/>
        <color rgb="FFC00000"/>
        <rFont val="Calibri"/>
        <family val="2"/>
        <scheme val="minor"/>
      </rPr>
      <t>TYL LEWY</t>
    </r>
  </si>
  <si>
    <r>
      <t xml:space="preserve">TELESKOPOWA NOGA </t>
    </r>
    <r>
      <rPr>
        <sz val="11"/>
        <color rgb="FFC00000"/>
        <rFont val="Calibri"/>
        <family val="2"/>
        <scheme val="minor"/>
      </rPr>
      <t>TYL PRAWY</t>
    </r>
  </si>
  <si>
    <t>BAKISTY i SCHOWKI</t>
  </si>
  <si>
    <r>
      <t>BAKISTA</t>
    </r>
    <r>
      <rPr>
        <sz val="11"/>
        <color rgb="FFC00000"/>
        <rFont val="Calibri"/>
        <family val="2"/>
        <scheme val="minor"/>
      </rPr>
      <t xml:space="preserve"> PRZOD LEWY</t>
    </r>
  </si>
  <si>
    <r>
      <t>BAKISTA</t>
    </r>
    <r>
      <rPr>
        <sz val="11"/>
        <color rgb="FFC00000"/>
        <rFont val="Calibri"/>
        <family val="2"/>
        <scheme val="minor"/>
      </rPr>
      <t xml:space="preserve"> TYL LEWY</t>
    </r>
  </si>
  <si>
    <r>
      <t xml:space="preserve">BAKISTA </t>
    </r>
    <r>
      <rPr>
        <sz val="11"/>
        <color rgb="FFC00000"/>
        <rFont val="Calibri"/>
        <family val="2"/>
        <scheme val="minor"/>
      </rPr>
      <t>TYL PRAWY</t>
    </r>
  </si>
  <si>
    <t>SCHOWEK POZIOMY NAD BAKISTA</t>
  </si>
  <si>
    <t>SCHOWEK NA GASNICE/APTECZKE</t>
  </si>
  <si>
    <t>SCHOWEK BURTOWY NA KAMIZELKI</t>
  </si>
  <si>
    <t>STOLIKI</t>
  </si>
  <si>
    <t>STOL SKLADANY MIENDZY BAKISTA NA LEWEJ STRONIE</t>
  </si>
  <si>
    <t>DRABINY</t>
  </si>
  <si>
    <r>
      <t>DRABINA KOMPIELOWA "</t>
    </r>
    <r>
      <rPr>
        <sz val="11"/>
        <color rgb="FFC00000"/>
        <rFont val="Calibri"/>
        <family val="2"/>
        <scheme val="minor"/>
      </rPr>
      <t>ZWYKLA</t>
    </r>
    <r>
      <rPr>
        <sz val="11"/>
        <color theme="1"/>
        <rFont val="Calibri"/>
        <family val="2"/>
        <scheme val="minor"/>
      </rPr>
      <t>" ZE STALI KWASOODPORNEJ</t>
    </r>
  </si>
  <si>
    <r>
      <t>DRABINA KOMPIELOWA "</t>
    </r>
    <r>
      <rPr>
        <sz val="11"/>
        <color rgb="FFC00000"/>
        <rFont val="Calibri"/>
        <family val="2"/>
        <scheme val="minor"/>
      </rPr>
      <t>LADNA</t>
    </r>
    <r>
      <rPr>
        <sz val="11"/>
        <color theme="1"/>
        <rFont val="Calibri"/>
        <family val="2"/>
        <scheme val="minor"/>
      </rPr>
      <t>" ZE STALI KWASOODPORNEJ</t>
    </r>
  </si>
  <si>
    <t>POMOSTY TYLNE Z DRABINKĄ</t>
  </si>
  <si>
    <t>OKNA</t>
  </si>
  <si>
    <r>
      <t>OKNO PRZEDNIE OTWIERANE</t>
    </r>
    <r>
      <rPr>
        <sz val="11"/>
        <color rgb="FFC00000"/>
        <rFont val="Calibri"/>
        <family val="2"/>
        <scheme val="minor"/>
      </rPr>
      <t xml:space="preserve"> LEWE</t>
    </r>
  </si>
  <si>
    <r>
      <t xml:space="preserve">OKNO PRZEDNIE OTWIERANE </t>
    </r>
    <r>
      <rPr>
        <sz val="11"/>
        <color rgb="FFC00000"/>
        <rFont val="Calibri"/>
        <family val="2"/>
        <scheme val="minor"/>
      </rPr>
      <t>PRAWE</t>
    </r>
  </si>
  <si>
    <t>OKNO DACHWE UCHYLNE PCV</t>
  </si>
  <si>
    <t>ELEKTRYKA</t>
  </si>
  <si>
    <t>ELEKTRYKA PODSTAWOWA</t>
  </si>
  <si>
    <r>
      <t xml:space="preserve">PRZEWODY GŁÓWNE POMIEDZY MIEJSCEM NA AKUMULATOR A PRZYŁĄCZEM SILNIKA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WYŁĄCZNIK GŁÓWNY</t>
    </r>
  </si>
  <si>
    <r>
      <t xml:space="preserve">OŚWIETLENIE NAWIGACYJNE (ZIELONE, CZERWONE, LAMPKA TOP)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OŚWIETLENIE LED KABINY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OŚWIETLENIE LED POKŁADU</t>
    </r>
  </si>
  <si>
    <r>
      <t xml:space="preserve">PANEL STEROWNICZY: 1 SZT DUZY POKŁAD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POMPA ZWZOWA</t>
    </r>
  </si>
  <si>
    <t>MONTAZ PANEL STEROWNICZY 1 SZT MALY WY KABINIE</t>
  </si>
  <si>
    <t>KLAKSON</t>
  </si>
  <si>
    <t>RADIO Z GŁOŚNIKAMI</t>
  </si>
  <si>
    <t>MONTAZ GPS</t>
  </si>
  <si>
    <t>MONTAZ ECHOSONDA</t>
  </si>
  <si>
    <t>MATERACE / PODUSZKI / FIRANKI</t>
  </si>
  <si>
    <t>MATERACE DO KABINY 5 CZĘĆCIOWE</t>
  </si>
  <si>
    <t>szary</t>
  </si>
  <si>
    <t>PODUSZKI NA BAKISTE (TYL/PROZD/STOL) 1 SZT</t>
  </si>
  <si>
    <t>FIRANKI DO KABINY 4 SZT</t>
  </si>
  <si>
    <t>PLANDEKI</t>
  </si>
  <si>
    <t>PLANDEKA PORTOWA</t>
  </si>
  <si>
    <t>DUŻY NAMIOT Z SZYBKAMI</t>
  </si>
  <si>
    <t>czary</t>
  </si>
  <si>
    <t>PRZYCZEPA</t>
  </si>
  <si>
    <t>Thomas BT-750L</t>
  </si>
  <si>
    <t>Lodz</t>
  </si>
  <si>
    <t>CENA, BRUTTO BEZ RABATTU</t>
  </si>
  <si>
    <t>4X KNAGI</t>
  </si>
  <si>
    <t>Antifouling</t>
  </si>
  <si>
    <t>Rabatt</t>
  </si>
  <si>
    <t>Netto</t>
  </si>
  <si>
    <t>Netto, €</t>
  </si>
  <si>
    <t>Thomas</t>
  </si>
  <si>
    <t>Brutto</t>
  </si>
  <si>
    <t>Podwyszka, € N|B</t>
  </si>
  <si>
    <t>FOTEL PCV BIAŁY</t>
  </si>
  <si>
    <r>
      <t xml:space="preserve">DRABINA KOMPIELOWA </t>
    </r>
    <r>
      <rPr>
        <sz val="11"/>
        <color theme="1"/>
        <rFont val="Calibri"/>
        <family val="2"/>
        <scheme val="minor"/>
      </rPr>
      <t xml:space="preserve"> ZE STALI KWASOODPORNEJ</t>
    </r>
  </si>
  <si>
    <t>POMOSTY TYLNE Z DRABINKĄ I RELINGAMI</t>
  </si>
  <si>
    <t>STOLIK / SIEDZISKO POMIĘDZY BAKISTAMI</t>
  </si>
  <si>
    <t xml:space="preserve"> CENY NETTO</t>
  </si>
  <si>
    <r>
      <t xml:space="preserve">PRZEWODY GŁÓWNE POMIEDZY MIEJSCEM NA AKUMULATOR A PRZYŁĄCZEM SILNIKA 16 MM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WYŁĄCZNIK GŁÓWNY</t>
    </r>
  </si>
  <si>
    <t>ROLKA KOTWICY</t>
  </si>
  <si>
    <t xml:space="preserve">TELESKOPOWA NOGA </t>
  </si>
  <si>
    <t>FOTEL TAPICEROWANY</t>
  </si>
  <si>
    <t>3 ROLKI KILOWE, 2 PŁOZY PODPOROWE BOCZNE, WYCIĄGARKA RĘCZNA</t>
  </si>
  <si>
    <t>KOŁO MANEWROWE DŁUGOŚĆ MAX 550 CM, 750 KG dmc</t>
  </si>
  <si>
    <r>
      <t xml:space="preserve">ODBOJNICA CZARNA </t>
    </r>
    <r>
      <rPr>
        <sz val="9"/>
        <color theme="0" tint="-0.499984740745262"/>
        <rFont val="Calibri"/>
        <family val="2"/>
        <scheme val="minor"/>
      </rPr>
      <t>//</t>
    </r>
    <r>
      <rPr>
        <sz val="9"/>
        <color theme="1"/>
        <rFont val="Calibri"/>
        <family val="2"/>
        <scheme val="minor"/>
      </rPr>
      <t xml:space="preserve"> 3 SZT UCHO CUMOWNICZE//KOLOR ŁODZI DO WYBORU</t>
    </r>
  </si>
  <si>
    <t xml:space="preserve">India 450 podstawa wraz ze sterówką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</si>
</sst>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zł&quot;_-;\-* #,##0\ &quot;zł&quot;_-;_-* &quot;-&quot;\ &quot;zł&quot;_-;_-@_-"/>
    <numFmt numFmtId="164" formatCode="#,##0\ &quot;€&quot;;[Red]\-#,##0\ &quot;€&quot;"/>
    <numFmt numFmtId="165" formatCode="[$-415]General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1" fillId="0" borderId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9" fontId="0" fillId="0" borderId="4" xfId="1" applyFont="1" applyBorder="1"/>
    <xf numFmtId="0" fontId="8" fillId="0" borderId="4" xfId="0" applyFont="1" applyBorder="1" applyAlignment="1">
      <alignment horizontal="left" vertical="center" indent="1"/>
    </xf>
    <xf numFmtId="0" fontId="10" fillId="0" borderId="4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vertical="center"/>
    </xf>
    <xf numFmtId="49" fontId="4" fillId="4" borderId="3" xfId="0" applyNumberFormat="1" applyFont="1" applyFill="1" applyBorder="1" applyAlignment="1">
      <alignment horizontal="center" vertical="center"/>
    </xf>
    <xf numFmtId="165" fontId="12" fillId="4" borderId="4" xfId="2" applyFont="1" applyFill="1" applyBorder="1" applyAlignment="1">
      <alignment vertical="center"/>
    </xf>
    <xf numFmtId="166" fontId="13" fillId="4" borderId="4" xfId="0" applyNumberFormat="1" applyFont="1" applyFill="1" applyBorder="1" applyAlignment="1">
      <alignment vertical="center"/>
    </xf>
    <xf numFmtId="9" fontId="6" fillId="4" borderId="4" xfId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0" fillId="4" borderId="4" xfId="0" applyFill="1" applyBorder="1"/>
    <xf numFmtId="0" fontId="5" fillId="0" borderId="4" xfId="0" applyFont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4" xfId="0" applyFill="1" applyBorder="1"/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4" fontId="13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4" xfId="0" applyFill="1" applyBorder="1"/>
    <xf numFmtId="0" fontId="4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4" fontId="13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0" fillId="6" borderId="4" xfId="0" applyFill="1" applyBorder="1"/>
    <xf numFmtId="0" fontId="0" fillId="0" borderId="4" xfId="0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" fontId="15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 indent="1"/>
    </xf>
    <xf numFmtId="4" fontId="0" fillId="0" borderId="4" xfId="0" applyNumberFormat="1" applyBorder="1" applyAlignment="1">
      <alignment vertical="center"/>
    </xf>
    <xf numFmtId="0" fontId="17" fillId="3" borderId="4" xfId="0" applyFont="1" applyFill="1" applyBorder="1" applyAlignment="1">
      <alignment horizontal="left" vertical="center" indent="1"/>
    </xf>
    <xf numFmtId="164" fontId="0" fillId="0" borderId="4" xfId="0" applyNumberFormat="1" applyBorder="1"/>
    <xf numFmtId="42" fontId="4" fillId="2" borderId="2" xfId="0" applyNumberFormat="1" applyFont="1" applyFill="1" applyBorder="1"/>
    <xf numFmtId="42" fontId="0" fillId="0" borderId="4" xfId="0" applyNumberFormat="1" applyBorder="1"/>
    <xf numFmtId="0" fontId="5" fillId="0" borderId="4" xfId="0" applyFont="1" applyBorder="1" applyAlignment="1">
      <alignment horizontal="left" vertical="center" indent="1"/>
    </xf>
    <xf numFmtId="4" fontId="15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</cellXfs>
  <cellStyles count="3">
    <cellStyle name="Excel Built-in Normal" xfId="2" xr:uid="{D101C28C-3F24-465F-B947-7C21241ED399}"/>
    <cellStyle name="Normalny" xfId="0" builtinId="0"/>
    <cellStyle name="Procentowy" xfId="1" builtinId="5"/>
  </cellStyles>
  <dxfs count="2">
    <dxf>
      <font>
        <color theme="7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WERSERBOOTE\_MF_Bestellung\i450\_Bestellschein-i450%20-%20Kopie.xlsx" TargetMode="External"/><Relationship Id="rId1" Type="http://schemas.openxmlformats.org/officeDocument/2006/relationships/externalLinkPath" Target="file:///E:\WERSERBOOTE\_MF_Bestellung\i450\_Bestellschein-i450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stellschein, DE"/>
      <sheetName val="Bestellschein, PL"/>
      <sheetName val="RECHNUNG"/>
      <sheetName val="Bestätigung"/>
    </sheetNames>
    <sheetDataSet>
      <sheetData sheetId="0">
        <row r="9">
          <cell r="A9">
            <v>1</v>
          </cell>
        </row>
        <row r="13">
          <cell r="A13">
            <v>1</v>
          </cell>
        </row>
        <row r="19">
          <cell r="A19">
            <v>1</v>
          </cell>
        </row>
        <row r="25">
          <cell r="A25">
            <v>1</v>
          </cell>
        </row>
        <row r="26">
          <cell r="A26">
            <v>1</v>
          </cell>
        </row>
        <row r="27">
          <cell r="A27">
            <v>1</v>
          </cell>
        </row>
        <row r="69">
          <cell r="E69" t="str">
            <v>OHNE</v>
          </cell>
        </row>
        <row r="70">
          <cell r="E70" t="str">
            <v>OHNE</v>
          </cell>
        </row>
        <row r="72">
          <cell r="F72" t="str">
            <v>grau</v>
          </cell>
        </row>
        <row r="73">
          <cell r="F73" t="str">
            <v>grau</v>
          </cell>
        </row>
        <row r="78">
          <cell r="F78" t="str">
            <v>grau</v>
          </cell>
        </row>
        <row r="79">
          <cell r="F79" t="str">
            <v>grau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39A5-DF02-432A-A3E1-4F00CC037306}">
  <sheetPr>
    <pageSetUpPr fitToPage="1"/>
  </sheetPr>
  <dimension ref="A1:K53"/>
  <sheetViews>
    <sheetView tabSelected="1" workbookViewId="0">
      <selection activeCell="L12" sqref="L12"/>
    </sheetView>
  </sheetViews>
  <sheetFormatPr defaultColWidth="11.5546875" defaultRowHeight="14.4" x14ac:dyDescent="0.3"/>
  <cols>
    <col min="1" max="6" width="9.88671875" style="9" customWidth="1"/>
    <col min="7" max="8" width="9.88671875" style="54" customWidth="1"/>
    <col min="9" max="9" width="15.109375" style="58" customWidth="1"/>
    <col min="10" max="16384" width="11.5546875" style="10"/>
  </cols>
  <sheetData>
    <row r="1" spans="1:9" s="5" customFormat="1" x14ac:dyDescent="0.3">
      <c r="A1" s="2" t="s">
        <v>1</v>
      </c>
      <c r="B1" s="3"/>
      <c r="C1" s="3"/>
      <c r="D1" s="3"/>
      <c r="E1" s="3"/>
      <c r="F1" s="3"/>
      <c r="G1" s="4"/>
      <c r="H1" s="4"/>
      <c r="I1" s="57" t="s">
        <v>80</v>
      </c>
    </row>
    <row r="2" spans="1:9" x14ac:dyDescent="0.3">
      <c r="A2" s="63" t="s">
        <v>88</v>
      </c>
      <c r="B2" s="63"/>
      <c r="C2" s="63"/>
      <c r="D2" s="63"/>
      <c r="E2" s="63"/>
      <c r="F2" s="63"/>
      <c r="G2" s="63"/>
      <c r="H2" s="63"/>
      <c r="I2" s="58">
        <v>14000</v>
      </c>
    </row>
    <row r="3" spans="1:9" x14ac:dyDescent="0.3">
      <c r="A3" s="64" t="s">
        <v>3</v>
      </c>
      <c r="B3" s="64"/>
      <c r="C3" s="64"/>
      <c r="D3" s="64"/>
      <c r="E3" s="64"/>
      <c r="F3" s="64"/>
      <c r="G3" s="64"/>
      <c r="H3" s="64"/>
    </row>
    <row r="4" spans="1:9" x14ac:dyDescent="0.3">
      <c r="A4" s="64" t="s">
        <v>4</v>
      </c>
      <c r="B4" s="64"/>
      <c r="C4" s="64"/>
      <c r="D4" s="64"/>
      <c r="E4" s="64"/>
      <c r="F4" s="64"/>
      <c r="G4" s="64"/>
      <c r="H4" s="64"/>
    </row>
    <row r="5" spans="1:9" x14ac:dyDescent="0.3">
      <c r="A5" s="64" t="s">
        <v>87</v>
      </c>
      <c r="B5" s="64"/>
      <c r="C5" s="64"/>
      <c r="D5" s="64"/>
      <c r="E5" s="64"/>
      <c r="F5" s="64"/>
      <c r="G5" s="64"/>
      <c r="H5" s="64"/>
    </row>
    <row r="6" spans="1:9" x14ac:dyDescent="0.3">
      <c r="A6" s="18" t="s">
        <v>10</v>
      </c>
      <c r="B6" s="19"/>
      <c r="C6" s="19"/>
      <c r="D6" s="20"/>
      <c r="E6" s="19"/>
      <c r="F6" s="19"/>
      <c r="G6" s="19"/>
      <c r="H6" s="19"/>
    </row>
    <row r="7" spans="1:9" x14ac:dyDescent="0.3">
      <c r="A7" s="9" t="s">
        <v>11</v>
      </c>
      <c r="B7" s="13"/>
      <c r="C7" s="8"/>
      <c r="D7" s="13"/>
      <c r="E7" s="23"/>
      <c r="F7" s="13"/>
      <c r="G7" s="23"/>
      <c r="H7" s="16"/>
      <c r="I7" s="58">
        <v>1000</v>
      </c>
    </row>
    <row r="8" spans="1:9" x14ac:dyDescent="0.3">
      <c r="A8" s="9" t="s">
        <v>12</v>
      </c>
      <c r="B8" s="13"/>
      <c r="C8" s="8"/>
      <c r="D8" s="13"/>
      <c r="E8" s="23"/>
      <c r="F8" s="13"/>
      <c r="G8" s="23"/>
      <c r="H8" s="16"/>
      <c r="I8" s="58">
        <v>1500</v>
      </c>
    </row>
    <row r="9" spans="1:9" x14ac:dyDescent="0.3">
      <c r="A9" s="9" t="s">
        <v>14</v>
      </c>
      <c r="B9" s="13"/>
      <c r="C9" s="8"/>
      <c r="D9" s="13"/>
      <c r="E9" s="23"/>
      <c r="F9" s="13"/>
      <c r="G9" s="23"/>
      <c r="H9" s="16"/>
      <c r="I9" s="58">
        <v>400</v>
      </c>
    </row>
    <row r="10" spans="1:9" x14ac:dyDescent="0.3">
      <c r="A10" s="25" t="s">
        <v>15</v>
      </c>
      <c r="B10" s="26"/>
      <c r="C10" s="27"/>
      <c r="D10" s="26"/>
      <c r="E10" s="28"/>
      <c r="F10" s="26"/>
      <c r="G10" s="28"/>
      <c r="H10" s="29"/>
    </row>
    <row r="11" spans="1:9" x14ac:dyDescent="0.3">
      <c r="A11" s="9" t="s">
        <v>16</v>
      </c>
      <c r="B11" s="13"/>
      <c r="C11" s="8"/>
      <c r="D11" s="13"/>
      <c r="E11" s="23"/>
      <c r="F11" s="13"/>
      <c r="G11" s="23"/>
      <c r="H11" s="16"/>
      <c r="I11" s="58">
        <v>340</v>
      </c>
    </row>
    <row r="12" spans="1:9" x14ac:dyDescent="0.3">
      <c r="A12" s="9" t="s">
        <v>17</v>
      </c>
      <c r="B12" s="13"/>
      <c r="C12" s="8"/>
      <c r="D12" s="13"/>
      <c r="E12" s="23"/>
      <c r="F12" s="13"/>
      <c r="G12" s="23"/>
      <c r="H12" s="16"/>
      <c r="I12" s="58">
        <v>500</v>
      </c>
    </row>
    <row r="13" spans="1:9" x14ac:dyDescent="0.3">
      <c r="A13" s="9" t="s">
        <v>68</v>
      </c>
      <c r="B13" s="13"/>
      <c r="C13" s="8"/>
      <c r="D13" s="13"/>
      <c r="E13" s="23"/>
      <c r="F13" s="13"/>
      <c r="G13" s="23"/>
      <c r="H13" s="16"/>
      <c r="I13" s="58">
        <v>250</v>
      </c>
    </row>
    <row r="14" spans="1:9" x14ac:dyDescent="0.3">
      <c r="A14" s="9" t="s">
        <v>18</v>
      </c>
      <c r="B14" s="13"/>
      <c r="C14" s="8"/>
      <c r="D14" s="13"/>
      <c r="E14" s="23"/>
      <c r="F14" s="13"/>
      <c r="G14" s="23"/>
      <c r="H14" s="16"/>
      <c r="I14" s="58">
        <v>520</v>
      </c>
    </row>
    <row r="15" spans="1:9" x14ac:dyDescent="0.3">
      <c r="A15" s="9" t="s">
        <v>19</v>
      </c>
      <c r="B15" s="13"/>
      <c r="C15" s="8"/>
      <c r="D15" s="13"/>
      <c r="E15" s="23"/>
      <c r="F15" s="13"/>
      <c r="G15" s="23"/>
      <c r="H15" s="16"/>
      <c r="I15" s="58">
        <v>200</v>
      </c>
    </row>
    <row r="16" spans="1:9" x14ac:dyDescent="0.3">
      <c r="A16" s="9" t="s">
        <v>20</v>
      </c>
      <c r="B16" s="13"/>
      <c r="C16" s="8"/>
      <c r="D16" s="13"/>
      <c r="E16" s="23"/>
      <c r="F16" s="13"/>
      <c r="G16" s="23"/>
      <c r="H16" s="16"/>
      <c r="I16" s="58">
        <v>860</v>
      </c>
    </row>
    <row r="17" spans="1:9" x14ac:dyDescent="0.3">
      <c r="A17" s="9" t="s">
        <v>82</v>
      </c>
      <c r="B17" s="13"/>
      <c r="C17" s="8"/>
      <c r="D17" s="13"/>
      <c r="E17" s="23"/>
      <c r="F17" s="13"/>
      <c r="G17" s="23"/>
      <c r="H17" s="16"/>
      <c r="I17" s="58">
        <v>150</v>
      </c>
    </row>
    <row r="18" spans="1:9" x14ac:dyDescent="0.3">
      <c r="A18" s="33" t="s">
        <v>23</v>
      </c>
      <c r="B18" s="34"/>
      <c r="C18" s="33"/>
      <c r="D18" s="34"/>
      <c r="E18" s="35"/>
      <c r="F18" s="34"/>
      <c r="G18" s="35"/>
      <c r="H18" s="36"/>
    </row>
    <row r="19" spans="1:9" x14ac:dyDescent="0.3">
      <c r="A19" s="9" t="s">
        <v>83</v>
      </c>
      <c r="B19" s="13"/>
      <c r="C19" s="8"/>
      <c r="D19" s="13"/>
      <c r="E19" s="23"/>
      <c r="F19" s="13"/>
      <c r="G19" s="23"/>
      <c r="H19" s="16"/>
      <c r="I19" s="58">
        <v>400</v>
      </c>
    </row>
    <row r="20" spans="1:9" x14ac:dyDescent="0.3">
      <c r="A20" s="9" t="s">
        <v>76</v>
      </c>
      <c r="B20" s="13"/>
      <c r="C20" s="8"/>
      <c r="D20" s="13"/>
      <c r="E20" s="23"/>
      <c r="F20" s="13"/>
      <c r="G20" s="23"/>
      <c r="H20" s="16"/>
      <c r="I20" s="58">
        <v>300</v>
      </c>
    </row>
    <row r="21" spans="1:9" x14ac:dyDescent="0.3">
      <c r="A21" s="9" t="s">
        <v>84</v>
      </c>
      <c r="B21" s="13"/>
      <c r="C21" s="8"/>
      <c r="D21" s="13"/>
      <c r="E21" s="23"/>
      <c r="F21" s="13"/>
      <c r="G21" s="23"/>
      <c r="H21" s="16"/>
      <c r="I21" s="58">
        <v>450</v>
      </c>
    </row>
    <row r="22" spans="1:9" x14ac:dyDescent="0.3">
      <c r="A22" s="33" t="s">
        <v>28</v>
      </c>
      <c r="B22" s="34"/>
      <c r="C22" s="33"/>
      <c r="D22" s="34"/>
      <c r="E22" s="35"/>
      <c r="F22" s="34"/>
      <c r="G22" s="35"/>
      <c r="H22" s="36"/>
    </row>
    <row r="23" spans="1:9" x14ac:dyDescent="0.3">
      <c r="A23" s="9" t="s">
        <v>29</v>
      </c>
      <c r="B23" s="13"/>
      <c r="C23" s="8"/>
      <c r="D23" s="13"/>
      <c r="E23" s="23"/>
      <c r="F23" s="13"/>
      <c r="G23" s="23"/>
      <c r="H23" s="16"/>
      <c r="I23" s="58">
        <v>500</v>
      </c>
    </row>
    <row r="24" spans="1:9" x14ac:dyDescent="0.3">
      <c r="A24" s="9" t="s">
        <v>30</v>
      </c>
      <c r="B24" s="13"/>
      <c r="C24" s="8"/>
      <c r="D24" s="13"/>
      <c r="E24" s="23"/>
      <c r="F24" s="13"/>
      <c r="G24" s="23"/>
      <c r="H24" s="16"/>
      <c r="I24" s="58">
        <v>500</v>
      </c>
    </row>
    <row r="25" spans="1:9" x14ac:dyDescent="0.3">
      <c r="A25" s="9" t="s">
        <v>31</v>
      </c>
      <c r="B25" s="13"/>
      <c r="C25" s="8"/>
      <c r="D25" s="13"/>
      <c r="E25" s="23"/>
      <c r="F25" s="13"/>
      <c r="G25" s="23"/>
      <c r="H25" s="16"/>
      <c r="I25" s="58">
        <v>500</v>
      </c>
    </row>
    <row r="26" spans="1:9" x14ac:dyDescent="0.3">
      <c r="A26" s="9" t="s">
        <v>32</v>
      </c>
      <c r="B26" s="13"/>
      <c r="C26" s="8"/>
      <c r="D26" s="13"/>
      <c r="E26" s="23"/>
      <c r="F26" s="13"/>
      <c r="G26" s="23"/>
      <c r="H26" s="16"/>
      <c r="I26" s="58">
        <v>200</v>
      </c>
    </row>
    <row r="27" spans="1:9" x14ac:dyDescent="0.3">
      <c r="A27" s="9" t="s">
        <v>33</v>
      </c>
      <c r="B27" s="13"/>
      <c r="C27" s="8"/>
      <c r="D27" s="13"/>
      <c r="E27" s="23"/>
      <c r="F27" s="13"/>
      <c r="G27" s="23"/>
      <c r="H27" s="16"/>
      <c r="I27" s="58">
        <v>200</v>
      </c>
    </row>
    <row r="28" spans="1:9" x14ac:dyDescent="0.3">
      <c r="A28" s="9" t="s">
        <v>34</v>
      </c>
      <c r="B28" s="13"/>
      <c r="C28" s="8"/>
      <c r="D28" s="13"/>
      <c r="E28" s="23"/>
      <c r="F28" s="13"/>
      <c r="G28" s="23"/>
      <c r="H28" s="16"/>
      <c r="I28" s="58">
        <v>250</v>
      </c>
    </row>
    <row r="29" spans="1:9" x14ac:dyDescent="0.3">
      <c r="A29" s="33" t="s">
        <v>35</v>
      </c>
      <c r="B29" s="34"/>
      <c r="C29" s="33"/>
      <c r="D29" s="34"/>
      <c r="E29" s="35"/>
      <c r="F29" s="34"/>
      <c r="G29" s="35"/>
      <c r="H29" s="36"/>
    </row>
    <row r="30" spans="1:9" x14ac:dyDescent="0.3">
      <c r="A30" s="9" t="s">
        <v>79</v>
      </c>
      <c r="B30" s="13"/>
      <c r="C30" s="8"/>
      <c r="D30" s="13"/>
      <c r="E30" s="23"/>
      <c r="F30" s="13"/>
      <c r="G30" s="23"/>
      <c r="H30" s="16"/>
      <c r="I30" s="58">
        <v>300</v>
      </c>
    </row>
    <row r="31" spans="1:9" x14ac:dyDescent="0.3">
      <c r="A31" s="33" t="s">
        <v>37</v>
      </c>
      <c r="B31" s="34"/>
      <c r="C31" s="33"/>
      <c r="D31" s="34"/>
      <c r="E31" s="35"/>
      <c r="F31" s="34"/>
      <c r="G31" s="35"/>
      <c r="H31" s="36"/>
    </row>
    <row r="32" spans="1:9" x14ac:dyDescent="0.3">
      <c r="A32" s="9" t="s">
        <v>77</v>
      </c>
      <c r="B32" s="13"/>
      <c r="C32" s="8"/>
      <c r="D32" s="13"/>
      <c r="E32" s="23"/>
      <c r="F32" s="13"/>
      <c r="G32" s="23"/>
      <c r="H32" s="16"/>
      <c r="I32" s="58">
        <v>350</v>
      </c>
    </row>
    <row r="33" spans="1:9" x14ac:dyDescent="0.3">
      <c r="A33" s="9" t="s">
        <v>78</v>
      </c>
      <c r="B33" s="13"/>
      <c r="C33" s="8"/>
      <c r="D33" s="13"/>
      <c r="E33" s="23"/>
      <c r="F33" s="13"/>
      <c r="G33" s="23"/>
      <c r="H33" s="16"/>
      <c r="I33" s="58">
        <v>1600</v>
      </c>
    </row>
    <row r="34" spans="1:9" x14ac:dyDescent="0.3">
      <c r="A34" s="33" t="s">
        <v>41</v>
      </c>
      <c r="B34" s="34"/>
      <c r="C34" s="33"/>
      <c r="D34" s="34"/>
      <c r="E34" s="35"/>
      <c r="F34" s="34"/>
      <c r="G34" s="35"/>
      <c r="H34" s="36"/>
    </row>
    <row r="35" spans="1:9" x14ac:dyDescent="0.3">
      <c r="A35" s="9" t="s">
        <v>42</v>
      </c>
      <c r="B35" s="13"/>
      <c r="C35" s="8"/>
      <c r="D35" s="13"/>
      <c r="E35" s="23"/>
      <c r="F35" s="13"/>
      <c r="G35" s="23"/>
      <c r="H35" s="16"/>
      <c r="I35" s="58">
        <v>1900</v>
      </c>
    </row>
    <row r="36" spans="1:9" x14ac:dyDescent="0.3">
      <c r="A36" s="9" t="s">
        <v>43</v>
      </c>
      <c r="B36" s="13"/>
      <c r="C36" s="8"/>
      <c r="D36" s="13"/>
      <c r="E36" s="23"/>
      <c r="F36" s="13"/>
      <c r="G36" s="23"/>
      <c r="H36" s="16"/>
      <c r="I36" s="58">
        <v>1900</v>
      </c>
    </row>
    <row r="37" spans="1:9" x14ac:dyDescent="0.3">
      <c r="A37" s="9" t="s">
        <v>44</v>
      </c>
      <c r="B37" s="13"/>
      <c r="C37" s="8"/>
      <c r="D37" s="13"/>
      <c r="E37" s="23"/>
      <c r="F37" s="13"/>
      <c r="G37" s="23"/>
      <c r="H37" s="16"/>
      <c r="I37" s="58">
        <v>900</v>
      </c>
    </row>
    <row r="38" spans="1:9" x14ac:dyDescent="0.3">
      <c r="A38" s="40" t="s">
        <v>45</v>
      </c>
      <c r="B38" s="41"/>
      <c r="C38" s="40"/>
      <c r="D38" s="41"/>
      <c r="E38" s="42"/>
      <c r="F38" s="41"/>
      <c r="G38" s="42"/>
      <c r="H38" s="43"/>
    </row>
    <row r="39" spans="1:9" x14ac:dyDescent="0.3">
      <c r="A39" s="9" t="s">
        <v>46</v>
      </c>
      <c r="B39" s="13"/>
      <c r="C39" s="8"/>
      <c r="D39" s="13"/>
      <c r="E39" s="23"/>
      <c r="F39" s="13"/>
      <c r="G39" s="23"/>
      <c r="H39" s="16"/>
      <c r="I39" s="58">
        <v>1000</v>
      </c>
    </row>
    <row r="40" spans="1:9" x14ac:dyDescent="0.3">
      <c r="A40" s="12" t="s">
        <v>81</v>
      </c>
      <c r="B40" s="13"/>
      <c r="C40" s="8"/>
      <c r="D40" s="13"/>
      <c r="E40" s="23"/>
      <c r="F40" s="13"/>
      <c r="G40" s="23"/>
      <c r="H40" s="16"/>
    </row>
    <row r="41" spans="1:9" x14ac:dyDescent="0.3">
      <c r="A41" s="12" t="s">
        <v>48</v>
      </c>
      <c r="B41" s="13"/>
      <c r="C41" s="8"/>
      <c r="D41" s="13"/>
      <c r="E41" s="23"/>
      <c r="F41" s="13"/>
      <c r="G41" s="23"/>
      <c r="H41" s="16"/>
    </row>
    <row r="42" spans="1:9" x14ac:dyDescent="0.3">
      <c r="A42" s="12" t="s">
        <v>49</v>
      </c>
      <c r="B42" s="13"/>
      <c r="C42" s="8"/>
      <c r="D42" s="13"/>
      <c r="E42" s="23"/>
      <c r="F42" s="13"/>
      <c r="G42" s="23"/>
      <c r="H42" s="16"/>
    </row>
    <row r="43" spans="1:9" x14ac:dyDescent="0.3">
      <c r="A43" s="46" t="s">
        <v>51</v>
      </c>
      <c r="B43" s="13"/>
      <c r="C43" s="8"/>
      <c r="D43" s="13"/>
      <c r="E43" s="23"/>
      <c r="F43" s="13"/>
      <c r="G43" s="23"/>
      <c r="H43" s="16"/>
      <c r="I43" s="58">
        <v>250</v>
      </c>
    </row>
    <row r="44" spans="1:9" x14ac:dyDescent="0.3">
      <c r="A44" s="46" t="s">
        <v>52</v>
      </c>
      <c r="B44" s="13"/>
      <c r="C44" s="8"/>
      <c r="D44" s="13"/>
      <c r="E44" s="23"/>
      <c r="F44" s="13"/>
      <c r="G44" s="23"/>
      <c r="H44" s="16"/>
      <c r="I44" s="58">
        <v>500</v>
      </c>
    </row>
    <row r="45" spans="1:9" x14ac:dyDescent="0.3">
      <c r="A45" s="51" t="s">
        <v>55</v>
      </c>
      <c r="B45" s="34"/>
      <c r="C45" s="33"/>
      <c r="D45" s="34"/>
      <c r="E45" s="35"/>
      <c r="F45" s="34"/>
      <c r="G45" s="35"/>
      <c r="H45" s="36"/>
    </row>
    <row r="46" spans="1:9" x14ac:dyDescent="0.3">
      <c r="A46" s="46" t="s">
        <v>56</v>
      </c>
      <c r="B46" s="13"/>
      <c r="C46" s="8"/>
      <c r="D46" s="13"/>
      <c r="E46" s="59"/>
      <c r="F46" s="13"/>
      <c r="G46" s="23"/>
      <c r="H46" s="60"/>
      <c r="I46" s="58">
        <v>700</v>
      </c>
    </row>
    <row r="47" spans="1:9" x14ac:dyDescent="0.3">
      <c r="A47" s="46" t="s">
        <v>58</v>
      </c>
      <c r="B47" s="13"/>
      <c r="C47" s="8"/>
      <c r="D47" s="13"/>
      <c r="E47" s="59"/>
      <c r="F47" s="13"/>
      <c r="G47" s="23"/>
      <c r="H47" s="60"/>
      <c r="I47" s="58">
        <v>70</v>
      </c>
    </row>
    <row r="48" spans="1:9" x14ac:dyDescent="0.3">
      <c r="A48" s="51" t="s">
        <v>60</v>
      </c>
      <c r="B48" s="34"/>
      <c r="C48" s="33"/>
      <c r="D48" s="34"/>
      <c r="E48" s="35"/>
      <c r="F48" s="34"/>
      <c r="G48" s="35"/>
      <c r="H48" s="36"/>
    </row>
    <row r="49" spans="1:11" x14ac:dyDescent="0.3">
      <c r="A49" s="46" t="s">
        <v>61</v>
      </c>
      <c r="B49" s="13"/>
      <c r="C49" s="8"/>
      <c r="D49" s="13"/>
      <c r="E49" s="61"/>
      <c r="F49" s="13"/>
      <c r="G49" s="23"/>
      <c r="H49" s="60"/>
      <c r="I49" s="58">
        <v>800</v>
      </c>
    </row>
    <row r="50" spans="1:11" x14ac:dyDescent="0.3">
      <c r="A50" s="46" t="s">
        <v>62</v>
      </c>
      <c r="B50" s="13"/>
      <c r="C50" s="8"/>
      <c r="D50" s="13"/>
      <c r="E50" s="61"/>
      <c r="F50" s="13"/>
      <c r="G50" s="23"/>
      <c r="H50" s="60"/>
      <c r="I50" s="58">
        <v>3500</v>
      </c>
    </row>
    <row r="51" spans="1:11" x14ac:dyDescent="0.3">
      <c r="A51" s="51" t="s">
        <v>64</v>
      </c>
      <c r="B51" s="34"/>
      <c r="C51" s="33"/>
      <c r="D51" s="34"/>
      <c r="E51" s="35"/>
      <c r="F51" s="34"/>
      <c r="G51" s="35"/>
      <c r="H51" s="36"/>
    </row>
    <row r="52" spans="1:11" x14ac:dyDescent="0.3">
      <c r="A52" s="46" t="s">
        <v>65</v>
      </c>
      <c r="B52" s="13"/>
      <c r="C52" s="62" t="s">
        <v>85</v>
      </c>
      <c r="D52" s="13"/>
      <c r="E52" s="23"/>
      <c r="F52" s="13"/>
      <c r="G52" s="23"/>
      <c r="H52" s="16"/>
      <c r="I52" s="58">
        <v>3900</v>
      </c>
      <c r="K52" s="56"/>
    </row>
    <row r="53" spans="1:11" x14ac:dyDescent="0.3">
      <c r="C53" s="62" t="s">
        <v>86</v>
      </c>
    </row>
  </sheetData>
  <mergeCells count="4">
    <mergeCell ref="A2:H2"/>
    <mergeCell ref="A3:H3"/>
    <mergeCell ref="A4:H4"/>
    <mergeCell ref="A5:H5"/>
  </mergeCells>
  <pageMargins left="0.7" right="0.7" top="0.78740157499999996" bottom="0.78740157499999996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361A-EE24-4DCF-8D01-C931643F240F}">
  <dimension ref="A1:N75"/>
  <sheetViews>
    <sheetView topLeftCell="A40" workbookViewId="0">
      <selection activeCell="H14" sqref="H14"/>
    </sheetView>
  </sheetViews>
  <sheetFormatPr defaultColWidth="11.5546875" defaultRowHeight="14.4" x14ac:dyDescent="0.3"/>
  <cols>
    <col min="1" max="1" width="4.44140625" style="7" customWidth="1"/>
    <col min="2" max="7" width="9.88671875" style="9" customWidth="1"/>
    <col min="8" max="11" width="9.88671875" style="54" customWidth="1"/>
    <col min="12" max="12" width="11.109375" style="9" hidden="1" customWidth="1"/>
    <col min="13" max="13" width="11.5546875" style="10" hidden="1" customWidth="1"/>
    <col min="14" max="16384" width="11.5546875" style="10"/>
  </cols>
  <sheetData>
    <row r="1" spans="1:13" s="6" customFormat="1" x14ac:dyDescent="0.3">
      <c r="A1" s="1" t="s">
        <v>0</v>
      </c>
      <c r="B1" s="2" t="s">
        <v>1</v>
      </c>
      <c r="C1" s="3"/>
      <c r="D1" s="3"/>
      <c r="E1" s="3"/>
      <c r="F1" s="3"/>
      <c r="G1" s="3" t="s">
        <v>67</v>
      </c>
      <c r="H1" s="4"/>
      <c r="I1" s="4"/>
      <c r="J1" s="3">
        <v>2024</v>
      </c>
      <c r="K1" s="3">
        <v>2025</v>
      </c>
      <c r="L1" s="3">
        <v>2024</v>
      </c>
      <c r="M1" s="5">
        <v>2025</v>
      </c>
    </row>
    <row r="2" spans="1:13" x14ac:dyDescent="0.3">
      <c r="A2" s="7">
        <v>1</v>
      </c>
      <c r="B2" s="63" t="s">
        <v>2</v>
      </c>
      <c r="C2" s="63"/>
      <c r="D2" s="63"/>
      <c r="E2" s="63"/>
      <c r="F2" s="63"/>
      <c r="G2" s="63"/>
      <c r="H2" s="63"/>
      <c r="I2" s="63"/>
      <c r="J2" s="9">
        <f>IF(A2=1,L2,"")</f>
        <v>15200</v>
      </c>
      <c r="K2" s="16" t="e">
        <f t="shared" ref="K2:K65" si="0">IF(A2=1,M2,"")</f>
        <v>#REF!</v>
      </c>
      <c r="L2" s="9">
        <v>15200</v>
      </c>
      <c r="M2" s="10" t="e">
        <f>Podwyszka!#REF!</f>
        <v>#REF!</v>
      </c>
    </row>
    <row r="3" spans="1:13" x14ac:dyDescent="0.3">
      <c r="B3" s="64" t="s">
        <v>3</v>
      </c>
      <c r="C3" s="64"/>
      <c r="D3" s="64"/>
      <c r="E3" s="64"/>
      <c r="F3" s="64"/>
      <c r="G3" s="64"/>
      <c r="H3" s="64"/>
      <c r="I3" s="64"/>
      <c r="J3" s="12" t="str">
        <f t="shared" ref="J3:J64" si="1">IF(A3=1,L3,"")</f>
        <v/>
      </c>
      <c r="K3" s="12" t="str">
        <f t="shared" si="0"/>
        <v/>
      </c>
      <c r="M3" s="10" t="e">
        <f>Podwyszka!#REF!</f>
        <v>#REF!</v>
      </c>
    </row>
    <row r="4" spans="1:13" x14ac:dyDescent="0.3">
      <c r="B4" s="64" t="s">
        <v>4</v>
      </c>
      <c r="C4" s="64"/>
      <c r="D4" s="64"/>
      <c r="E4" s="64"/>
      <c r="F4" s="64"/>
      <c r="G4" s="64"/>
      <c r="H4" s="64"/>
      <c r="I4" s="64"/>
      <c r="J4" s="12" t="str">
        <f t="shared" si="1"/>
        <v/>
      </c>
      <c r="K4" s="12" t="str">
        <f t="shared" si="0"/>
        <v/>
      </c>
      <c r="M4" s="10" t="e">
        <f>Podwyszka!#REF!</f>
        <v>#REF!</v>
      </c>
    </row>
    <row r="5" spans="1:13" x14ac:dyDescent="0.3">
      <c r="B5" s="64" t="s">
        <v>5</v>
      </c>
      <c r="C5" s="64"/>
      <c r="D5" s="64"/>
      <c r="E5" s="64"/>
      <c r="F5" s="64"/>
      <c r="G5" s="64"/>
      <c r="H5" s="64"/>
      <c r="I5" s="64"/>
      <c r="J5" s="12" t="str">
        <f t="shared" si="1"/>
        <v/>
      </c>
      <c r="K5" s="12" t="str">
        <f t="shared" si="0"/>
        <v/>
      </c>
      <c r="M5" s="10" t="e">
        <f>Podwyszka!#REF!</f>
        <v>#REF!</v>
      </c>
    </row>
    <row r="6" spans="1:13" x14ac:dyDescent="0.3">
      <c r="A6" s="7">
        <f>IF('[1]Bestellschein, DE'!A13=1,1,"")</f>
        <v>1</v>
      </c>
      <c r="B6" s="13" t="s">
        <v>6</v>
      </c>
      <c r="C6" s="8"/>
      <c r="D6" s="8"/>
      <c r="E6" s="13"/>
      <c r="F6" s="65"/>
      <c r="G6" s="65"/>
      <c r="H6" s="65"/>
      <c r="I6" s="65"/>
      <c r="J6" s="55">
        <f t="shared" si="1"/>
        <v>0</v>
      </c>
      <c r="K6" s="55" t="e">
        <f t="shared" si="0"/>
        <v>#REF!</v>
      </c>
      <c r="M6" s="10" t="e">
        <f>Podwyszka!#REF!</f>
        <v>#REF!</v>
      </c>
    </row>
    <row r="7" spans="1:13" x14ac:dyDescent="0.3">
      <c r="A7" s="7">
        <v>1</v>
      </c>
      <c r="B7" s="13" t="s">
        <v>7</v>
      </c>
      <c r="C7" s="15"/>
      <c r="D7" s="15"/>
      <c r="E7" s="13"/>
      <c r="F7" s="65"/>
      <c r="G7" s="65"/>
      <c r="H7" s="65"/>
      <c r="I7" s="65"/>
      <c r="J7" s="55">
        <f t="shared" si="1"/>
        <v>0</v>
      </c>
      <c r="K7" s="55" t="e">
        <f t="shared" si="0"/>
        <v>#REF!</v>
      </c>
      <c r="M7" s="10" t="e">
        <f>Podwyszka!#REF!</f>
        <v>#REF!</v>
      </c>
    </row>
    <row r="8" spans="1:13" x14ac:dyDescent="0.3">
      <c r="A8" s="7">
        <v>1</v>
      </c>
      <c r="B8" s="13" t="s">
        <v>8</v>
      </c>
      <c r="C8" s="13"/>
      <c r="D8" s="8"/>
      <c r="E8" s="13"/>
      <c r="F8" s="14"/>
      <c r="G8" s="14"/>
      <c r="H8" s="14"/>
      <c r="I8" s="14"/>
      <c r="J8" s="55">
        <f t="shared" si="1"/>
        <v>0</v>
      </c>
      <c r="K8" s="55" t="e">
        <f t="shared" si="0"/>
        <v>#REF!</v>
      </c>
      <c r="M8" s="10" t="e">
        <f>Podwyszka!#REF!</f>
        <v>#REF!</v>
      </c>
    </row>
    <row r="9" spans="1:13" x14ac:dyDescent="0.3">
      <c r="A9" s="7">
        <v>1</v>
      </c>
      <c r="B9" s="16" t="s">
        <v>9</v>
      </c>
      <c r="C9" s="13"/>
      <c r="D9" s="8"/>
      <c r="E9" s="13"/>
      <c r="F9" s="14"/>
      <c r="G9" s="14"/>
      <c r="H9" s="14"/>
      <c r="I9" s="14"/>
      <c r="J9" s="55">
        <f t="shared" si="1"/>
        <v>0</v>
      </c>
      <c r="K9" s="55" t="e">
        <f t="shared" si="0"/>
        <v>#REF!</v>
      </c>
      <c r="M9" s="10" t="e">
        <f>Podwyszka!#REF!</f>
        <v>#REF!</v>
      </c>
    </row>
    <row r="10" spans="1:13" x14ac:dyDescent="0.3">
      <c r="B10" s="16" t="s">
        <v>69</v>
      </c>
      <c r="C10" s="13"/>
      <c r="D10" s="8"/>
      <c r="E10" s="13"/>
      <c r="F10" s="14"/>
      <c r="G10" s="14"/>
      <c r="H10" s="14"/>
      <c r="I10" s="14"/>
      <c r="J10" s="14" t="str">
        <f t="shared" si="1"/>
        <v/>
      </c>
      <c r="K10" s="14" t="str">
        <f t="shared" si="0"/>
        <v/>
      </c>
      <c r="L10" s="9">
        <v>800</v>
      </c>
      <c r="M10" s="10" t="e">
        <f>Podwyszka!#REF!</f>
        <v>#REF!</v>
      </c>
    </row>
    <row r="11" spans="1:13" x14ac:dyDescent="0.3">
      <c r="A11" s="17"/>
      <c r="B11" s="18" t="s">
        <v>10</v>
      </c>
      <c r="C11" s="19"/>
      <c r="D11" s="19"/>
      <c r="E11" s="20"/>
      <c r="F11" s="19"/>
      <c r="G11" s="19"/>
      <c r="H11" s="19"/>
      <c r="I11" s="19"/>
      <c r="J11" s="19" t="str">
        <f t="shared" si="1"/>
        <v/>
      </c>
      <c r="K11" s="19" t="str">
        <f t="shared" si="0"/>
        <v/>
      </c>
      <c r="L11" s="21"/>
      <c r="M11" s="22" t="e">
        <f>Podwyszka!#REF!</f>
        <v>#REF!</v>
      </c>
    </row>
    <row r="12" spans="1:13" x14ac:dyDescent="0.3">
      <c r="A12" s="7">
        <f>IF('[1]Bestellschein, DE'!A19=1,1,0)</f>
        <v>1</v>
      </c>
      <c r="B12" s="9" t="s">
        <v>11</v>
      </c>
      <c r="C12" s="13"/>
      <c r="D12" s="8"/>
      <c r="E12" s="13"/>
      <c r="F12" s="23"/>
      <c r="G12" s="13"/>
      <c r="H12" s="23"/>
      <c r="I12" s="16"/>
      <c r="J12" s="16">
        <f t="shared" si="1"/>
        <v>1100</v>
      </c>
      <c r="K12" s="16" t="e">
        <f t="shared" si="0"/>
        <v>#REF!</v>
      </c>
      <c r="L12" s="9">
        <v>1100</v>
      </c>
      <c r="M12" s="10" t="e">
        <f>Podwyszka!#REF!</f>
        <v>#REF!</v>
      </c>
    </row>
    <row r="13" spans="1:13" x14ac:dyDescent="0.3">
      <c r="B13" s="9" t="s">
        <v>12</v>
      </c>
      <c r="C13" s="13"/>
      <c r="D13" s="8"/>
      <c r="E13" s="13"/>
      <c r="F13" s="23"/>
      <c r="G13" s="13"/>
      <c r="H13" s="23"/>
      <c r="I13" s="16"/>
      <c r="J13" s="16" t="str">
        <f t="shared" si="1"/>
        <v/>
      </c>
      <c r="K13" s="16" t="str">
        <f t="shared" si="0"/>
        <v/>
      </c>
      <c r="L13" s="9">
        <v>1500</v>
      </c>
      <c r="M13" s="10" t="e">
        <f>Podwyszka!#REF!</f>
        <v>#REF!</v>
      </c>
    </row>
    <row r="14" spans="1:13" x14ac:dyDescent="0.3">
      <c r="B14" s="9" t="s">
        <v>13</v>
      </c>
      <c r="C14" s="13"/>
      <c r="D14" s="8"/>
      <c r="E14" s="13"/>
      <c r="F14" s="23"/>
      <c r="G14" s="13"/>
      <c r="H14" s="23"/>
      <c r="I14" s="16"/>
      <c r="J14" s="16" t="str">
        <f t="shared" si="1"/>
        <v/>
      </c>
      <c r="K14" s="16" t="str">
        <f t="shared" si="0"/>
        <v/>
      </c>
      <c r="L14" s="9">
        <v>0</v>
      </c>
      <c r="M14" s="10" t="e">
        <f>Podwyszka!#REF!</f>
        <v>#REF!</v>
      </c>
    </row>
    <row r="15" spans="1:13" x14ac:dyDescent="0.3">
      <c r="A15" s="7">
        <v>1</v>
      </c>
      <c r="B15" s="9" t="s">
        <v>14</v>
      </c>
      <c r="C15" s="13"/>
      <c r="D15" s="8"/>
      <c r="E15" s="13"/>
      <c r="F15" s="23"/>
      <c r="G15" s="13"/>
      <c r="H15" s="23"/>
      <c r="I15" s="16"/>
      <c r="J15" s="16">
        <f t="shared" si="1"/>
        <v>400</v>
      </c>
      <c r="K15" s="16" t="e">
        <f t="shared" si="0"/>
        <v>#REF!</v>
      </c>
      <c r="L15" s="9">
        <v>400</v>
      </c>
      <c r="M15" s="10" t="e">
        <f>Podwyszka!#REF!</f>
        <v>#REF!</v>
      </c>
    </row>
    <row r="16" spans="1:13" x14ac:dyDescent="0.3">
      <c r="A16" s="24"/>
      <c r="B16" s="25" t="s">
        <v>15</v>
      </c>
      <c r="C16" s="26"/>
      <c r="D16" s="27"/>
      <c r="E16" s="26"/>
      <c r="F16" s="28"/>
      <c r="G16" s="26"/>
      <c r="H16" s="28"/>
      <c r="I16" s="29"/>
      <c r="J16" s="29" t="str">
        <f t="shared" si="1"/>
        <v/>
      </c>
      <c r="K16" s="29" t="str">
        <f t="shared" si="0"/>
        <v/>
      </c>
      <c r="L16" s="30"/>
      <c r="M16" s="31" t="e">
        <f>Podwyszka!#REF!</f>
        <v>#REF!</v>
      </c>
    </row>
    <row r="17" spans="1:13" x14ac:dyDescent="0.3">
      <c r="A17" s="7">
        <f>IF('[1]Bestellschein, DE'!A25=1,1,0)</f>
        <v>1</v>
      </c>
      <c r="B17" s="9" t="s">
        <v>16</v>
      </c>
      <c r="C17" s="13"/>
      <c r="D17" s="8"/>
      <c r="E17" s="13"/>
      <c r="F17" s="23"/>
      <c r="G17" s="13"/>
      <c r="H17" s="23"/>
      <c r="I17" s="16"/>
      <c r="J17" s="16">
        <f t="shared" si="1"/>
        <v>400</v>
      </c>
      <c r="K17" s="16" t="e">
        <f t="shared" si="0"/>
        <v>#REF!</v>
      </c>
      <c r="L17" s="9">
        <v>400</v>
      </c>
      <c r="M17" s="10" t="e">
        <f>Podwyszka!#REF!</f>
        <v>#REF!</v>
      </c>
    </row>
    <row r="18" spans="1:13" x14ac:dyDescent="0.3">
      <c r="A18" s="7">
        <f>IF('[1]Bestellschein, DE'!A26=1,1,0)</f>
        <v>1</v>
      </c>
      <c r="B18" s="9" t="s">
        <v>17</v>
      </c>
      <c r="C18" s="13"/>
      <c r="D18" s="8"/>
      <c r="E18" s="13"/>
      <c r="F18" s="23"/>
      <c r="G18" s="13"/>
      <c r="H18" s="23"/>
      <c r="I18" s="16"/>
      <c r="J18" s="16">
        <f t="shared" si="1"/>
        <v>500</v>
      </c>
      <c r="K18" s="16" t="e">
        <f t="shared" si="0"/>
        <v>#REF!</v>
      </c>
      <c r="L18" s="9">
        <v>500</v>
      </c>
      <c r="M18" s="10" t="e">
        <f>Podwyszka!#REF!</f>
        <v>#REF!</v>
      </c>
    </row>
    <row r="19" spans="1:13" x14ac:dyDescent="0.3">
      <c r="A19" s="7">
        <f>IF('[1]Bestellschein, DE'!A27=1,1,0)</f>
        <v>1</v>
      </c>
      <c r="B19" s="9" t="s">
        <v>68</v>
      </c>
      <c r="C19" s="13"/>
      <c r="D19" s="8"/>
      <c r="E19" s="13"/>
      <c r="F19" s="23"/>
      <c r="G19" s="13"/>
      <c r="H19" s="23"/>
      <c r="I19" s="16"/>
      <c r="J19" s="16">
        <f t="shared" si="1"/>
        <v>250</v>
      </c>
      <c r="K19" s="16" t="e">
        <f t="shared" si="0"/>
        <v>#REF!</v>
      </c>
      <c r="L19" s="9">
        <v>250</v>
      </c>
      <c r="M19" s="10" t="e">
        <f>Podwyszka!#REF!</f>
        <v>#REF!</v>
      </c>
    </row>
    <row r="20" spans="1:13" x14ac:dyDescent="0.3">
      <c r="A20" s="7">
        <v>1</v>
      </c>
      <c r="B20" s="9" t="s">
        <v>18</v>
      </c>
      <c r="C20" s="13"/>
      <c r="D20" s="8"/>
      <c r="E20" s="13"/>
      <c r="F20" s="23"/>
      <c r="G20" s="13"/>
      <c r="H20" s="23"/>
      <c r="I20" s="16"/>
      <c r="J20" s="16">
        <f t="shared" si="1"/>
        <v>600</v>
      </c>
      <c r="K20" s="16" t="e">
        <f t="shared" si="0"/>
        <v>#REF!</v>
      </c>
      <c r="L20" s="9">
        <v>600</v>
      </c>
      <c r="M20" s="10" t="e">
        <f>Podwyszka!#REF!</f>
        <v>#REF!</v>
      </c>
    </row>
    <row r="21" spans="1:13" x14ac:dyDescent="0.3">
      <c r="A21" s="7">
        <v>1</v>
      </c>
      <c r="B21" s="9" t="s">
        <v>19</v>
      </c>
      <c r="C21" s="13"/>
      <c r="D21" s="8"/>
      <c r="E21" s="13"/>
      <c r="F21" s="23"/>
      <c r="G21" s="13"/>
      <c r="H21" s="23"/>
      <c r="I21" s="16"/>
      <c r="J21" s="16">
        <f t="shared" si="1"/>
        <v>200</v>
      </c>
      <c r="K21" s="16" t="e">
        <f t="shared" si="0"/>
        <v>#REF!</v>
      </c>
      <c r="L21" s="9">
        <v>200</v>
      </c>
      <c r="M21" s="10" t="e">
        <f>Podwyszka!#REF!</f>
        <v>#REF!</v>
      </c>
    </row>
    <row r="22" spans="1:13" x14ac:dyDescent="0.3">
      <c r="A22" s="7">
        <v>1</v>
      </c>
      <c r="B22" s="9" t="s">
        <v>20</v>
      </c>
      <c r="C22" s="13"/>
      <c r="D22" s="8"/>
      <c r="E22" s="13"/>
      <c r="F22" s="23"/>
      <c r="G22" s="13"/>
      <c r="H22" s="23"/>
      <c r="I22" s="16"/>
      <c r="J22" s="16">
        <f t="shared" si="1"/>
        <v>1000</v>
      </c>
      <c r="K22" s="16" t="e">
        <f t="shared" si="0"/>
        <v>#REF!</v>
      </c>
      <c r="L22" s="9">
        <v>1000</v>
      </c>
      <c r="M22" s="10" t="e">
        <f>Podwyszka!#REF!</f>
        <v>#REF!</v>
      </c>
    </row>
    <row r="23" spans="1:13" x14ac:dyDescent="0.3">
      <c r="A23" s="7">
        <v>1</v>
      </c>
      <c r="B23" s="9" t="s">
        <v>21</v>
      </c>
      <c r="C23" s="13"/>
      <c r="D23" s="8"/>
      <c r="E23" s="13"/>
      <c r="F23" s="23"/>
      <c r="G23" s="13"/>
      <c r="H23" s="23"/>
      <c r="I23" s="16"/>
      <c r="J23" s="16">
        <f t="shared" si="1"/>
        <v>150</v>
      </c>
      <c r="K23" s="16" t="e">
        <f t="shared" si="0"/>
        <v>#REF!</v>
      </c>
      <c r="L23" s="9">
        <v>150</v>
      </c>
      <c r="M23" s="10" t="e">
        <f>Podwyszka!#REF!</f>
        <v>#REF!</v>
      </c>
    </row>
    <row r="24" spans="1:13" x14ac:dyDescent="0.3">
      <c r="A24" s="7">
        <v>1</v>
      </c>
      <c r="B24" s="9" t="s">
        <v>22</v>
      </c>
      <c r="C24" s="13"/>
      <c r="D24" s="8"/>
      <c r="E24" s="13"/>
      <c r="F24" s="23"/>
      <c r="G24" s="13"/>
      <c r="H24" s="23"/>
      <c r="I24" s="16"/>
      <c r="J24" s="16">
        <f t="shared" si="1"/>
        <v>150</v>
      </c>
      <c r="K24" s="16" t="e">
        <f t="shared" si="0"/>
        <v>#REF!</v>
      </c>
      <c r="L24" s="9">
        <v>150</v>
      </c>
      <c r="M24" s="10" t="e">
        <f>Podwyszka!#REF!</f>
        <v>#REF!</v>
      </c>
    </row>
    <row r="25" spans="1:13" x14ac:dyDescent="0.3">
      <c r="A25" s="32"/>
      <c r="B25" s="33" t="s">
        <v>23</v>
      </c>
      <c r="C25" s="34"/>
      <c r="D25" s="33"/>
      <c r="E25" s="34"/>
      <c r="F25" s="35"/>
      <c r="G25" s="34"/>
      <c r="H25" s="35"/>
      <c r="I25" s="36"/>
      <c r="J25" s="36" t="str">
        <f t="shared" si="1"/>
        <v/>
      </c>
      <c r="K25" s="36" t="str">
        <f t="shared" si="0"/>
        <v/>
      </c>
      <c r="L25" s="37"/>
      <c r="M25" s="38" t="e">
        <f>Podwyszka!#REF!</f>
        <v>#REF!</v>
      </c>
    </row>
    <row r="26" spans="1:13" x14ac:dyDescent="0.3">
      <c r="A26" s="7">
        <v>1</v>
      </c>
      <c r="B26" s="9" t="s">
        <v>24</v>
      </c>
      <c r="C26" s="13"/>
      <c r="D26" s="8"/>
      <c r="E26" s="13"/>
      <c r="F26" s="23"/>
      <c r="G26" s="13"/>
      <c r="H26" s="23"/>
      <c r="I26" s="16"/>
      <c r="J26" s="16">
        <f t="shared" si="1"/>
        <v>400</v>
      </c>
      <c r="K26" s="16" t="e">
        <f t="shared" si="0"/>
        <v>#REF!</v>
      </c>
      <c r="L26" s="9">
        <v>400</v>
      </c>
      <c r="M26" s="10" t="e">
        <f>Podwyszka!#REF!</f>
        <v>#REF!</v>
      </c>
    </row>
    <row r="27" spans="1:13" x14ac:dyDescent="0.3">
      <c r="A27" s="7">
        <v>1</v>
      </c>
      <c r="B27" s="9" t="s">
        <v>25</v>
      </c>
      <c r="C27" s="13"/>
      <c r="D27" s="8"/>
      <c r="E27" s="13"/>
      <c r="F27" s="23"/>
      <c r="G27" s="13"/>
      <c r="H27" s="23"/>
      <c r="I27" s="16"/>
      <c r="J27" s="16">
        <f t="shared" si="1"/>
        <v>400</v>
      </c>
      <c r="K27" s="16" t="e">
        <f t="shared" si="0"/>
        <v>#REF!</v>
      </c>
      <c r="L27" s="9">
        <v>400</v>
      </c>
      <c r="M27" s="10" t="e">
        <f>Podwyszka!#REF!</f>
        <v>#REF!</v>
      </c>
    </row>
    <row r="28" spans="1:13" x14ac:dyDescent="0.3">
      <c r="B28" s="9" t="s">
        <v>26</v>
      </c>
      <c r="C28" s="13"/>
      <c r="D28" s="8"/>
      <c r="E28" s="13"/>
      <c r="F28" s="23"/>
      <c r="G28" s="13"/>
      <c r="H28" s="23"/>
      <c r="I28" s="16"/>
      <c r="J28" s="16" t="str">
        <f t="shared" si="1"/>
        <v/>
      </c>
      <c r="K28" s="16" t="str">
        <f t="shared" si="0"/>
        <v/>
      </c>
      <c r="L28" s="9">
        <v>400</v>
      </c>
      <c r="M28" s="10" t="e">
        <f>Podwyszka!#REF!</f>
        <v>#REF!</v>
      </c>
    </row>
    <row r="29" spans="1:13" x14ac:dyDescent="0.3">
      <c r="B29" s="9" t="s">
        <v>27</v>
      </c>
      <c r="C29" s="13"/>
      <c r="D29" s="8"/>
      <c r="E29" s="13"/>
      <c r="F29" s="23"/>
      <c r="G29" s="13"/>
      <c r="H29" s="23"/>
      <c r="I29" s="16"/>
      <c r="J29" s="16" t="str">
        <f t="shared" si="1"/>
        <v/>
      </c>
      <c r="K29" s="16" t="str">
        <f t="shared" si="0"/>
        <v/>
      </c>
      <c r="L29" s="9">
        <v>400</v>
      </c>
      <c r="M29" s="10" t="e">
        <f>Podwyszka!#REF!</f>
        <v>#REF!</v>
      </c>
    </row>
    <row r="30" spans="1:13" x14ac:dyDescent="0.3">
      <c r="A30" s="32"/>
      <c r="B30" s="33" t="s">
        <v>28</v>
      </c>
      <c r="C30" s="34"/>
      <c r="D30" s="33"/>
      <c r="E30" s="34"/>
      <c r="F30" s="35"/>
      <c r="G30" s="34"/>
      <c r="H30" s="35"/>
      <c r="I30" s="36"/>
      <c r="J30" s="36" t="str">
        <f t="shared" si="1"/>
        <v/>
      </c>
      <c r="K30" s="36" t="str">
        <f t="shared" si="0"/>
        <v/>
      </c>
      <c r="L30" s="37"/>
      <c r="M30" s="38" t="e">
        <f>Podwyszka!#REF!</f>
        <v>#REF!</v>
      </c>
    </row>
    <row r="31" spans="1:13" x14ac:dyDescent="0.3">
      <c r="B31" s="9" t="s">
        <v>29</v>
      </c>
      <c r="C31" s="13"/>
      <c r="D31" s="8"/>
      <c r="E31" s="13"/>
      <c r="F31" s="23"/>
      <c r="G31" s="13"/>
      <c r="H31" s="23"/>
      <c r="I31" s="16"/>
      <c r="J31" s="16" t="str">
        <f t="shared" si="1"/>
        <v/>
      </c>
      <c r="K31" s="16" t="str">
        <f t="shared" si="0"/>
        <v/>
      </c>
      <c r="L31" s="9">
        <v>400</v>
      </c>
      <c r="M31" s="10" t="e">
        <f>Podwyszka!#REF!</f>
        <v>#REF!</v>
      </c>
    </row>
    <row r="32" spans="1:13" x14ac:dyDescent="0.3">
      <c r="A32" s="7">
        <v>1</v>
      </c>
      <c r="B32" s="9" t="s">
        <v>30</v>
      </c>
      <c r="C32" s="13"/>
      <c r="D32" s="8"/>
      <c r="E32" s="13"/>
      <c r="F32" s="23"/>
      <c r="G32" s="13"/>
      <c r="H32" s="23"/>
      <c r="I32" s="16"/>
      <c r="J32" s="16">
        <f t="shared" si="1"/>
        <v>400</v>
      </c>
      <c r="K32" s="16" t="e">
        <f t="shared" si="0"/>
        <v>#REF!</v>
      </c>
      <c r="L32" s="9">
        <v>400</v>
      </c>
      <c r="M32" s="10" t="e">
        <f>Podwyszka!#REF!</f>
        <v>#REF!</v>
      </c>
    </row>
    <row r="33" spans="1:13" x14ac:dyDescent="0.3">
      <c r="A33" s="7">
        <v>1</v>
      </c>
      <c r="B33" s="9" t="s">
        <v>31</v>
      </c>
      <c r="C33" s="13"/>
      <c r="D33" s="8"/>
      <c r="E33" s="13"/>
      <c r="F33" s="23"/>
      <c r="G33" s="13"/>
      <c r="H33" s="23"/>
      <c r="I33" s="16"/>
      <c r="J33" s="16">
        <f t="shared" si="1"/>
        <v>400</v>
      </c>
      <c r="K33" s="16" t="e">
        <f t="shared" si="0"/>
        <v>#REF!</v>
      </c>
      <c r="L33" s="9">
        <v>400</v>
      </c>
      <c r="M33" s="10" t="e">
        <f>Podwyszka!#REF!</f>
        <v>#REF!</v>
      </c>
    </row>
    <row r="34" spans="1:13" x14ac:dyDescent="0.3">
      <c r="A34" s="7">
        <v>1</v>
      </c>
      <c r="B34" s="9" t="s">
        <v>32</v>
      </c>
      <c r="C34" s="13"/>
      <c r="D34" s="8"/>
      <c r="E34" s="13"/>
      <c r="F34" s="23"/>
      <c r="G34" s="13"/>
      <c r="H34" s="23"/>
      <c r="I34" s="16"/>
      <c r="J34" s="16">
        <f t="shared" si="1"/>
        <v>150</v>
      </c>
      <c r="K34" s="16" t="e">
        <f t="shared" si="0"/>
        <v>#REF!</v>
      </c>
      <c r="L34" s="9">
        <v>150</v>
      </c>
      <c r="M34" s="10" t="e">
        <f>Podwyszka!#REF!</f>
        <v>#REF!</v>
      </c>
    </row>
    <row r="35" spans="1:13" x14ac:dyDescent="0.3">
      <c r="A35" s="7">
        <v>1</v>
      </c>
      <c r="B35" s="9" t="s">
        <v>33</v>
      </c>
      <c r="C35" s="13"/>
      <c r="D35" s="8"/>
      <c r="E35" s="13"/>
      <c r="F35" s="23"/>
      <c r="G35" s="13"/>
      <c r="H35" s="23"/>
      <c r="I35" s="16"/>
      <c r="J35" s="16">
        <f t="shared" si="1"/>
        <v>150</v>
      </c>
      <c r="K35" s="16" t="e">
        <f t="shared" si="0"/>
        <v>#REF!</v>
      </c>
      <c r="L35" s="9">
        <v>150</v>
      </c>
      <c r="M35" s="10" t="e">
        <f>Podwyszka!#REF!</f>
        <v>#REF!</v>
      </c>
    </row>
    <row r="36" spans="1:13" x14ac:dyDescent="0.3">
      <c r="A36" s="7">
        <v>1</v>
      </c>
      <c r="B36" s="9" t="s">
        <v>34</v>
      </c>
      <c r="C36" s="13"/>
      <c r="D36" s="8"/>
      <c r="E36" s="13"/>
      <c r="F36" s="23"/>
      <c r="G36" s="13"/>
      <c r="H36" s="23"/>
      <c r="I36" s="16"/>
      <c r="J36" s="16">
        <f t="shared" si="1"/>
        <v>200</v>
      </c>
      <c r="K36" s="16" t="e">
        <f t="shared" si="0"/>
        <v>#REF!</v>
      </c>
      <c r="L36" s="9">
        <v>200</v>
      </c>
      <c r="M36" s="10" t="e">
        <f>Podwyszka!#REF!</f>
        <v>#REF!</v>
      </c>
    </row>
    <row r="37" spans="1:13" x14ac:dyDescent="0.3">
      <c r="A37" s="32"/>
      <c r="B37" s="33" t="s">
        <v>35</v>
      </c>
      <c r="C37" s="34"/>
      <c r="D37" s="33"/>
      <c r="E37" s="34"/>
      <c r="F37" s="35"/>
      <c r="G37" s="34"/>
      <c r="H37" s="35"/>
      <c r="I37" s="36"/>
      <c r="J37" s="36" t="str">
        <f t="shared" si="1"/>
        <v/>
      </c>
      <c r="K37" s="36" t="str">
        <f t="shared" si="0"/>
        <v/>
      </c>
      <c r="L37" s="37"/>
      <c r="M37" s="38" t="e">
        <f>Podwyszka!#REF!</f>
        <v>#REF!</v>
      </c>
    </row>
    <row r="38" spans="1:13" x14ac:dyDescent="0.3">
      <c r="B38" s="9" t="s">
        <v>36</v>
      </c>
      <c r="C38" s="13"/>
      <c r="D38" s="8"/>
      <c r="E38" s="13"/>
      <c r="F38" s="23"/>
      <c r="G38" s="13"/>
      <c r="H38" s="23"/>
      <c r="I38" s="16"/>
      <c r="J38" s="16" t="str">
        <f t="shared" si="1"/>
        <v/>
      </c>
      <c r="K38" s="16" t="str">
        <f t="shared" si="0"/>
        <v/>
      </c>
      <c r="L38" s="9">
        <v>200</v>
      </c>
      <c r="M38" s="10" t="e">
        <f>Podwyszka!#REF!</f>
        <v>#REF!</v>
      </c>
    </row>
    <row r="39" spans="1:13" x14ac:dyDescent="0.3">
      <c r="A39" s="32"/>
      <c r="B39" s="33" t="s">
        <v>37</v>
      </c>
      <c r="C39" s="34"/>
      <c r="D39" s="33"/>
      <c r="E39" s="34"/>
      <c r="F39" s="35"/>
      <c r="G39" s="34"/>
      <c r="H39" s="35"/>
      <c r="I39" s="36"/>
      <c r="J39" s="36" t="str">
        <f t="shared" si="1"/>
        <v/>
      </c>
      <c r="K39" s="36" t="str">
        <f t="shared" si="0"/>
        <v/>
      </c>
      <c r="L39" s="37"/>
      <c r="M39" s="38" t="e">
        <f>Podwyszka!#REF!</f>
        <v>#REF!</v>
      </c>
    </row>
    <row r="40" spans="1:13" x14ac:dyDescent="0.3">
      <c r="B40" s="9" t="s">
        <v>38</v>
      </c>
      <c r="C40" s="13"/>
      <c r="D40" s="8"/>
      <c r="E40" s="13"/>
      <c r="F40" s="23"/>
      <c r="G40" s="13"/>
      <c r="H40" s="23"/>
      <c r="I40" s="16"/>
      <c r="J40" s="16" t="str">
        <f t="shared" si="1"/>
        <v/>
      </c>
      <c r="K40" s="16" t="str">
        <f t="shared" si="0"/>
        <v/>
      </c>
      <c r="L40" s="9">
        <v>300</v>
      </c>
      <c r="M40" s="10" t="e">
        <f>Podwyszka!#REF!</f>
        <v>#REF!</v>
      </c>
    </row>
    <row r="41" spans="1:13" x14ac:dyDescent="0.3">
      <c r="A41" s="7">
        <v>1</v>
      </c>
      <c r="B41" s="9" t="s">
        <v>39</v>
      </c>
      <c r="C41" s="13"/>
      <c r="D41" s="8"/>
      <c r="E41" s="13"/>
      <c r="F41" s="23"/>
      <c r="G41" s="13"/>
      <c r="H41" s="23"/>
      <c r="I41" s="16"/>
      <c r="J41" s="16">
        <f t="shared" si="1"/>
        <v>400</v>
      </c>
      <c r="K41" s="16" t="e">
        <f t="shared" si="0"/>
        <v>#REF!</v>
      </c>
      <c r="L41" s="9">
        <v>400</v>
      </c>
      <c r="M41" s="10" t="e">
        <f>Podwyszka!#REF!</f>
        <v>#REF!</v>
      </c>
    </row>
    <row r="42" spans="1:13" x14ac:dyDescent="0.3">
      <c r="B42" s="9" t="s">
        <v>40</v>
      </c>
      <c r="C42" s="13"/>
      <c r="D42" s="8"/>
      <c r="E42" s="13"/>
      <c r="F42" s="23"/>
      <c r="G42" s="13"/>
      <c r="H42" s="23"/>
      <c r="I42" s="16"/>
      <c r="J42" s="16" t="str">
        <f t="shared" si="1"/>
        <v/>
      </c>
      <c r="K42" s="16" t="str">
        <f t="shared" si="0"/>
        <v/>
      </c>
      <c r="L42" s="9">
        <v>2000</v>
      </c>
      <c r="M42" s="10" t="e">
        <f>Podwyszka!#REF!</f>
        <v>#REF!</v>
      </c>
    </row>
    <row r="43" spans="1:13" x14ac:dyDescent="0.3">
      <c r="A43" s="32"/>
      <c r="B43" s="33" t="s">
        <v>41</v>
      </c>
      <c r="C43" s="34"/>
      <c r="D43" s="33"/>
      <c r="E43" s="34"/>
      <c r="F43" s="35"/>
      <c r="G43" s="34"/>
      <c r="H43" s="35"/>
      <c r="I43" s="36"/>
      <c r="J43" s="36" t="str">
        <f t="shared" si="1"/>
        <v/>
      </c>
      <c r="K43" s="36" t="str">
        <f t="shared" si="0"/>
        <v/>
      </c>
      <c r="L43" s="37"/>
      <c r="M43" s="38" t="e">
        <f>Podwyszka!#REF!</f>
        <v>#REF!</v>
      </c>
    </row>
    <row r="44" spans="1:13" x14ac:dyDescent="0.3">
      <c r="B44" s="9" t="s">
        <v>42</v>
      </c>
      <c r="C44" s="13"/>
      <c r="D44" s="8"/>
      <c r="E44" s="13"/>
      <c r="F44" s="23"/>
      <c r="G44" s="13"/>
      <c r="H44" s="23"/>
      <c r="I44" s="16"/>
      <c r="J44" s="16" t="str">
        <f t="shared" si="1"/>
        <v/>
      </c>
      <c r="K44" s="16" t="str">
        <f t="shared" si="0"/>
        <v/>
      </c>
      <c r="L44" s="9">
        <v>2500</v>
      </c>
      <c r="M44" s="10" t="e">
        <f>Podwyszka!#REF!</f>
        <v>#REF!</v>
      </c>
    </row>
    <row r="45" spans="1:13" x14ac:dyDescent="0.3">
      <c r="B45" s="9" t="s">
        <v>43</v>
      </c>
      <c r="C45" s="13"/>
      <c r="D45" s="8"/>
      <c r="E45" s="13"/>
      <c r="F45" s="23"/>
      <c r="G45" s="13"/>
      <c r="H45" s="23"/>
      <c r="I45" s="16"/>
      <c r="J45" s="16" t="str">
        <f t="shared" si="1"/>
        <v/>
      </c>
      <c r="K45" s="16" t="str">
        <f t="shared" si="0"/>
        <v/>
      </c>
      <c r="L45" s="9">
        <v>2500</v>
      </c>
      <c r="M45" s="10" t="e">
        <f>Podwyszka!#REF!</f>
        <v>#REF!</v>
      </c>
    </row>
    <row r="46" spans="1:13" x14ac:dyDescent="0.3">
      <c r="A46" s="7">
        <v>1</v>
      </c>
      <c r="B46" s="9" t="s">
        <v>44</v>
      </c>
      <c r="C46" s="13"/>
      <c r="D46" s="8"/>
      <c r="E46" s="13"/>
      <c r="F46" s="23"/>
      <c r="G46" s="13"/>
      <c r="H46" s="23"/>
      <c r="I46" s="16"/>
      <c r="J46" s="16">
        <f t="shared" si="1"/>
        <v>900</v>
      </c>
      <c r="K46" s="16" t="e">
        <f t="shared" si="0"/>
        <v>#REF!</v>
      </c>
      <c r="L46" s="9">
        <v>900</v>
      </c>
      <c r="M46" s="10" t="e">
        <f>Podwyszka!#REF!</f>
        <v>#REF!</v>
      </c>
    </row>
    <row r="47" spans="1:13" x14ac:dyDescent="0.3">
      <c r="A47" s="39"/>
      <c r="B47" s="40" t="s">
        <v>45</v>
      </c>
      <c r="C47" s="41"/>
      <c r="D47" s="40"/>
      <c r="E47" s="41"/>
      <c r="F47" s="42"/>
      <c r="G47" s="41"/>
      <c r="H47" s="42"/>
      <c r="I47" s="43"/>
      <c r="J47" s="43" t="str">
        <f t="shared" si="1"/>
        <v/>
      </c>
      <c r="K47" s="43" t="str">
        <f t="shared" si="0"/>
        <v/>
      </c>
      <c r="L47" s="44"/>
      <c r="M47" s="45"/>
    </row>
    <row r="48" spans="1:13" x14ac:dyDescent="0.3">
      <c r="A48" s="7">
        <v>1</v>
      </c>
      <c r="B48" s="9" t="s">
        <v>46</v>
      </c>
      <c r="C48" s="13"/>
      <c r="D48" s="8"/>
      <c r="E48" s="13"/>
      <c r="F48" s="23"/>
      <c r="G48" s="13"/>
      <c r="H48" s="23"/>
      <c r="I48" s="16"/>
      <c r="J48" s="16">
        <f t="shared" si="1"/>
        <v>1100</v>
      </c>
      <c r="K48" s="16" t="e">
        <f t="shared" si="0"/>
        <v>#REF!</v>
      </c>
      <c r="L48" s="9">
        <v>1100</v>
      </c>
      <c r="M48" s="10" t="e">
        <f>Podwyszka!#REF!</f>
        <v>#REF!</v>
      </c>
    </row>
    <row r="49" spans="1:13" x14ac:dyDescent="0.3">
      <c r="B49" s="12" t="s">
        <v>47</v>
      </c>
      <c r="C49" s="13"/>
      <c r="D49" s="8"/>
      <c r="E49" s="13"/>
      <c r="F49" s="23"/>
      <c r="G49" s="13"/>
      <c r="H49" s="23"/>
      <c r="I49" s="16"/>
      <c r="J49" s="16" t="str">
        <f t="shared" si="1"/>
        <v/>
      </c>
      <c r="K49" s="16" t="str">
        <f t="shared" si="0"/>
        <v/>
      </c>
      <c r="M49" s="10" t="e">
        <f>Podwyszka!#REF!</f>
        <v>#REF!</v>
      </c>
    </row>
    <row r="50" spans="1:13" x14ac:dyDescent="0.3">
      <c r="B50" s="12" t="s">
        <v>48</v>
      </c>
      <c r="C50" s="13"/>
      <c r="D50" s="8"/>
      <c r="E50" s="13"/>
      <c r="F50" s="23"/>
      <c r="G50" s="13"/>
      <c r="H50" s="23"/>
      <c r="I50" s="16"/>
      <c r="J50" s="16" t="str">
        <f t="shared" si="1"/>
        <v/>
      </c>
      <c r="K50" s="16" t="str">
        <f t="shared" si="0"/>
        <v/>
      </c>
      <c r="M50" s="10" t="e">
        <f>Podwyszka!#REF!</f>
        <v>#REF!</v>
      </c>
    </row>
    <row r="51" spans="1:13" x14ac:dyDescent="0.3">
      <c r="B51" s="12" t="s">
        <v>49</v>
      </c>
      <c r="C51" s="13"/>
      <c r="D51" s="8"/>
      <c r="E51" s="13"/>
      <c r="F51" s="23"/>
      <c r="G51" s="13"/>
      <c r="H51" s="23"/>
      <c r="I51" s="16"/>
      <c r="J51" s="16" t="str">
        <f t="shared" si="1"/>
        <v/>
      </c>
      <c r="K51" s="16" t="str">
        <f t="shared" si="0"/>
        <v/>
      </c>
      <c r="M51" s="10" t="e">
        <f>Podwyszka!#REF!</f>
        <v>#REF!</v>
      </c>
    </row>
    <row r="52" spans="1:13" x14ac:dyDescent="0.3">
      <c r="A52" s="7">
        <v>1</v>
      </c>
      <c r="B52" s="46" t="s">
        <v>50</v>
      </c>
      <c r="C52" s="13"/>
      <c r="D52" s="8"/>
      <c r="E52" s="13"/>
      <c r="F52" s="23"/>
      <c r="G52" s="13"/>
      <c r="H52" s="23"/>
      <c r="I52" s="16"/>
      <c r="J52" s="16">
        <f t="shared" si="1"/>
        <v>50</v>
      </c>
      <c r="K52" s="16" t="e">
        <f t="shared" si="0"/>
        <v>#REF!</v>
      </c>
      <c r="L52" s="9">
        <v>50</v>
      </c>
      <c r="M52" s="10" t="e">
        <f>Podwyszka!#REF!</f>
        <v>#REF!</v>
      </c>
    </row>
    <row r="53" spans="1:13" x14ac:dyDescent="0.3">
      <c r="B53" s="46" t="s">
        <v>51</v>
      </c>
      <c r="C53" s="13"/>
      <c r="D53" s="8"/>
      <c r="E53" s="13"/>
      <c r="F53" s="23"/>
      <c r="G53" s="13"/>
      <c r="H53" s="23"/>
      <c r="I53" s="16"/>
      <c r="J53" s="16" t="str">
        <f t="shared" si="1"/>
        <v/>
      </c>
      <c r="K53" s="16" t="str">
        <f t="shared" si="0"/>
        <v/>
      </c>
      <c r="L53" s="9">
        <v>300</v>
      </c>
      <c r="M53" s="10" t="e">
        <f>Podwyszka!#REF!</f>
        <v>#REF!</v>
      </c>
    </row>
    <row r="54" spans="1:13" x14ac:dyDescent="0.3">
      <c r="A54" s="7">
        <v>1</v>
      </c>
      <c r="B54" s="46" t="s">
        <v>52</v>
      </c>
      <c r="C54" s="13"/>
      <c r="D54" s="8"/>
      <c r="E54" s="13"/>
      <c r="F54" s="23"/>
      <c r="G54" s="13"/>
      <c r="H54" s="23"/>
      <c r="I54" s="16"/>
      <c r="J54" s="16">
        <f t="shared" si="1"/>
        <v>500</v>
      </c>
      <c r="K54" s="16" t="e">
        <f t="shared" si="0"/>
        <v>#REF!</v>
      </c>
      <c r="L54" s="9">
        <v>500</v>
      </c>
      <c r="M54" s="10" t="e">
        <f>Podwyszka!#REF!</f>
        <v>#REF!</v>
      </c>
    </row>
    <row r="55" spans="1:13" x14ac:dyDescent="0.3">
      <c r="A55" s="7">
        <v>1</v>
      </c>
      <c r="B55" s="46" t="s">
        <v>53</v>
      </c>
      <c r="C55" s="13"/>
      <c r="D55" s="8"/>
      <c r="E55" s="13"/>
      <c r="F55" s="47" t="str">
        <f>IF('[1]Bestellschein, DE'!E69="OHNE","",'[1]Bestellschein, DE'!E69)</f>
        <v/>
      </c>
      <c r="G55" s="48" t="str">
        <f>_xlfn.IFS('[1]Bestellschein, DE'!E69="OHNE","",'[1]Bestellschein, DE'!F69="schwarz","czarny",'[1]Bestellschein, DE'!F69="weiß","bialy")</f>
        <v/>
      </c>
      <c r="H55" s="48"/>
      <c r="I55" s="49"/>
      <c r="J55" s="49">
        <f t="shared" si="1"/>
        <v>100</v>
      </c>
      <c r="K55" s="49" t="e">
        <f t="shared" si="0"/>
        <v>#REF!</v>
      </c>
      <c r="L55" s="9">
        <v>100</v>
      </c>
      <c r="M55" s="10" t="e">
        <f>Podwyszka!#REF!</f>
        <v>#REF!</v>
      </c>
    </row>
    <row r="56" spans="1:13" x14ac:dyDescent="0.3">
      <c r="B56" s="46" t="s">
        <v>54</v>
      </c>
      <c r="C56" s="13"/>
      <c r="D56" s="8"/>
      <c r="E56" s="13"/>
      <c r="F56" s="47" t="str">
        <f>IF('[1]Bestellschein, DE'!E70="OHNE","",'[1]Bestellschein, DE'!E70)</f>
        <v/>
      </c>
      <c r="G56" s="50"/>
      <c r="H56" s="48"/>
      <c r="I56" s="49"/>
      <c r="J56" s="49" t="str">
        <f t="shared" si="1"/>
        <v/>
      </c>
      <c r="K56" s="49" t="str">
        <f t="shared" si="0"/>
        <v/>
      </c>
      <c r="L56" s="9">
        <v>200</v>
      </c>
      <c r="M56" s="10" t="e">
        <f>Podwyszka!#REF!</f>
        <v>#REF!</v>
      </c>
    </row>
    <row r="57" spans="1:13" x14ac:dyDescent="0.3">
      <c r="A57" s="32"/>
      <c r="B57" s="51" t="s">
        <v>55</v>
      </c>
      <c r="C57" s="34"/>
      <c r="D57" s="33"/>
      <c r="E57" s="34"/>
      <c r="F57" s="35"/>
      <c r="G57" s="34"/>
      <c r="H57" s="35"/>
      <c r="I57" s="36"/>
      <c r="J57" s="36" t="str">
        <f t="shared" si="1"/>
        <v/>
      </c>
      <c r="K57" s="36" t="str">
        <f t="shared" si="0"/>
        <v/>
      </c>
      <c r="L57" s="37"/>
      <c r="M57" s="38" t="e">
        <f>Podwyszka!#REF!</f>
        <v>#REF!</v>
      </c>
    </row>
    <row r="58" spans="1:13" x14ac:dyDescent="0.3">
      <c r="A58" s="7">
        <v>1</v>
      </c>
      <c r="B58" s="46" t="s">
        <v>56</v>
      </c>
      <c r="C58" s="13"/>
      <c r="D58" s="8"/>
      <c r="E58" s="13"/>
      <c r="F58" s="47" t="s">
        <v>57</v>
      </c>
      <c r="G58" s="50"/>
      <c r="H58" s="48"/>
      <c r="I58" s="52" t="str">
        <f>CONCATENATE('[1]Bestellschein, DE'!F72)</f>
        <v>grau</v>
      </c>
      <c r="J58" s="52">
        <f t="shared" si="1"/>
        <v>900</v>
      </c>
      <c r="K58" s="52" t="e">
        <f t="shared" si="0"/>
        <v>#REF!</v>
      </c>
      <c r="L58" s="9">
        <v>900</v>
      </c>
      <c r="M58" s="10" t="e">
        <f>Podwyszka!#REF!</f>
        <v>#REF!</v>
      </c>
    </row>
    <row r="59" spans="1:13" x14ac:dyDescent="0.3">
      <c r="B59" s="46" t="s">
        <v>58</v>
      </c>
      <c r="C59" s="13"/>
      <c r="D59" s="8"/>
      <c r="E59" s="13"/>
      <c r="F59" s="47" t="s">
        <v>57</v>
      </c>
      <c r="G59" s="50"/>
      <c r="H59" s="48"/>
      <c r="I59" s="52" t="str">
        <f>CONCATENATE('[1]Bestellschein, DE'!F73)</f>
        <v>grau</v>
      </c>
      <c r="J59" s="52" t="str">
        <f t="shared" si="1"/>
        <v/>
      </c>
      <c r="K59" s="52" t="str">
        <f t="shared" si="0"/>
        <v/>
      </c>
      <c r="L59" s="9">
        <v>80</v>
      </c>
      <c r="M59" s="10" t="e">
        <f>Podwyszka!#REF!</f>
        <v>#REF!</v>
      </c>
    </row>
    <row r="60" spans="1:13" x14ac:dyDescent="0.3">
      <c r="B60" s="46" t="s">
        <v>59</v>
      </c>
      <c r="C60" s="13"/>
      <c r="D60" s="8"/>
      <c r="E60" s="13"/>
      <c r="F60" s="23"/>
      <c r="G60" s="13"/>
      <c r="H60" s="23"/>
      <c r="I60" s="16"/>
      <c r="J60" s="16" t="str">
        <f t="shared" si="1"/>
        <v/>
      </c>
      <c r="K60" s="16" t="str">
        <f t="shared" si="0"/>
        <v/>
      </c>
      <c r="L60" s="9">
        <v>200</v>
      </c>
      <c r="M60" s="10" t="e">
        <f>Podwyszka!#REF!</f>
        <v>#REF!</v>
      </c>
    </row>
    <row r="61" spans="1:13" x14ac:dyDescent="0.3">
      <c r="A61" s="32"/>
      <c r="B61" s="51" t="s">
        <v>60</v>
      </c>
      <c r="C61" s="34"/>
      <c r="D61" s="33"/>
      <c r="E61" s="34"/>
      <c r="F61" s="35"/>
      <c r="G61" s="34"/>
      <c r="H61" s="35"/>
      <c r="I61" s="36"/>
      <c r="J61" s="36" t="str">
        <f t="shared" si="1"/>
        <v/>
      </c>
      <c r="K61" s="36" t="str">
        <f t="shared" si="0"/>
        <v/>
      </c>
      <c r="L61" s="37"/>
      <c r="M61" s="38" t="e">
        <f>Podwyszka!#REF!</f>
        <v>#REF!</v>
      </c>
    </row>
    <row r="62" spans="1:13" x14ac:dyDescent="0.3">
      <c r="A62" s="7">
        <v>1</v>
      </c>
      <c r="B62" s="46" t="s">
        <v>61</v>
      </c>
      <c r="C62" s="13"/>
      <c r="D62" s="8"/>
      <c r="E62" s="13"/>
      <c r="F62" s="53" t="s">
        <v>57</v>
      </c>
      <c r="G62" s="50"/>
      <c r="H62" s="48"/>
      <c r="I62" s="52" t="str">
        <f>CONCATENATE('[1]Bestellschein, DE'!F78)</f>
        <v>grau</v>
      </c>
      <c r="J62" s="52">
        <f t="shared" si="1"/>
        <v>900</v>
      </c>
      <c r="K62" s="52" t="e">
        <f t="shared" si="0"/>
        <v>#REF!</v>
      </c>
      <c r="L62" s="9">
        <v>900</v>
      </c>
      <c r="M62" s="10" t="e">
        <f>Podwyszka!#REF!</f>
        <v>#REF!</v>
      </c>
    </row>
    <row r="63" spans="1:13" x14ac:dyDescent="0.3">
      <c r="A63" s="7">
        <v>1</v>
      </c>
      <c r="B63" s="46" t="s">
        <v>62</v>
      </c>
      <c r="C63" s="13"/>
      <c r="D63" s="8"/>
      <c r="E63" s="13"/>
      <c r="F63" s="53" t="s">
        <v>63</v>
      </c>
      <c r="G63" s="50"/>
      <c r="H63" s="48"/>
      <c r="I63" s="52" t="str">
        <f>CONCATENATE('[1]Bestellschein, DE'!F79)</f>
        <v>grau</v>
      </c>
      <c r="J63" s="52">
        <f t="shared" si="1"/>
        <v>3500</v>
      </c>
      <c r="K63" s="52" t="e">
        <f t="shared" si="0"/>
        <v>#REF!</v>
      </c>
      <c r="L63" s="9">
        <v>3500</v>
      </c>
      <c r="M63" s="10" t="e">
        <f>Podwyszka!#REF!</f>
        <v>#REF!</v>
      </c>
    </row>
    <row r="64" spans="1:13" x14ac:dyDescent="0.3">
      <c r="A64" s="32"/>
      <c r="B64" s="51" t="s">
        <v>64</v>
      </c>
      <c r="C64" s="34"/>
      <c r="D64" s="33"/>
      <c r="E64" s="34"/>
      <c r="F64" s="35"/>
      <c r="G64" s="34"/>
      <c r="H64" s="35"/>
      <c r="I64" s="36"/>
      <c r="J64" s="36" t="str">
        <f t="shared" si="1"/>
        <v/>
      </c>
      <c r="K64" s="36" t="str">
        <f t="shared" si="0"/>
        <v/>
      </c>
      <c r="L64" s="37"/>
      <c r="M64" s="38"/>
    </row>
    <row r="65" spans="1:14" x14ac:dyDescent="0.3">
      <c r="A65" s="7">
        <v>1</v>
      </c>
      <c r="B65" s="46" t="s">
        <v>65</v>
      </c>
      <c r="C65" s="13"/>
      <c r="D65" s="8"/>
      <c r="E65" s="13"/>
      <c r="F65" s="23"/>
      <c r="G65" s="13"/>
      <c r="H65" s="23"/>
      <c r="I65" s="16"/>
      <c r="J65" s="16">
        <f>IF(A65=1,L65,"")</f>
        <v>4797</v>
      </c>
      <c r="K65" s="16" t="e">
        <f t="shared" si="0"/>
        <v>#REF!</v>
      </c>
      <c r="L65" s="9">
        <v>4797</v>
      </c>
      <c r="M65" s="10" t="e">
        <f>Podwyszka!#REF!</f>
        <v>#REF!</v>
      </c>
    </row>
    <row r="67" spans="1:14" x14ac:dyDescent="0.3">
      <c r="H67" s="54" t="s">
        <v>66</v>
      </c>
      <c r="J67" s="54">
        <f>SUM(J2:J63)</f>
        <v>30400</v>
      </c>
      <c r="K67" s="54" t="e">
        <f>SUM(K2:K63)</f>
        <v>#REF!</v>
      </c>
      <c r="M67" s="9"/>
      <c r="N67" s="11" t="e">
        <f>K67/J67-1</f>
        <v>#REF!</v>
      </c>
    </row>
    <row r="68" spans="1:14" x14ac:dyDescent="0.3">
      <c r="H68" s="54" t="s">
        <v>70</v>
      </c>
      <c r="J68" s="54">
        <f>J67/100*10</f>
        <v>3040</v>
      </c>
      <c r="K68" s="54" t="e">
        <f>K67/100*10</f>
        <v>#REF!</v>
      </c>
    </row>
    <row r="69" spans="1:14" x14ac:dyDescent="0.3">
      <c r="H69" s="54" t="s">
        <v>73</v>
      </c>
      <c r="J69" s="54">
        <f>J65</f>
        <v>4797</v>
      </c>
      <c r="K69" s="54" t="e">
        <f>K65</f>
        <v>#REF!</v>
      </c>
      <c r="N69" s="11" t="e">
        <f>K69/J69-1</f>
        <v>#REF!</v>
      </c>
    </row>
    <row r="71" spans="1:14" x14ac:dyDescent="0.3">
      <c r="H71" s="54" t="s">
        <v>74</v>
      </c>
      <c r="J71" s="54">
        <f>J67+J69-J68</f>
        <v>32157</v>
      </c>
      <c r="K71" s="54" t="e">
        <f>K67+K69-K68</f>
        <v>#REF!</v>
      </c>
      <c r="N71" s="11" t="e">
        <f>K71/J71-1</f>
        <v>#REF!</v>
      </c>
    </row>
    <row r="72" spans="1:14" x14ac:dyDescent="0.3">
      <c r="H72" s="54" t="s">
        <v>71</v>
      </c>
      <c r="J72" s="54">
        <f>J71/123*100</f>
        <v>26143.90243902439</v>
      </c>
      <c r="K72" s="54" t="e">
        <f>K71/123*100</f>
        <v>#REF!</v>
      </c>
      <c r="N72" s="11" t="e">
        <f>K72/J72-1</f>
        <v>#REF!</v>
      </c>
    </row>
    <row r="74" spans="1:14" x14ac:dyDescent="0.3">
      <c r="H74" s="54" t="s">
        <v>72</v>
      </c>
      <c r="J74" s="54">
        <f>J72/4.3</f>
        <v>6079.9773114010213</v>
      </c>
      <c r="K74" s="54" t="e">
        <f>K72/4.3</f>
        <v>#REF!</v>
      </c>
      <c r="N74" s="11" t="e">
        <f>K74/J74-1</f>
        <v>#REF!</v>
      </c>
    </row>
    <row r="75" spans="1:14" x14ac:dyDescent="0.3">
      <c r="H75" s="54" t="s">
        <v>75</v>
      </c>
      <c r="J75" s="54" t="e">
        <f>K74-J74</f>
        <v>#REF!</v>
      </c>
      <c r="K75" s="54" t="e">
        <f>J75*1.19</f>
        <v>#REF!</v>
      </c>
    </row>
  </sheetData>
  <mergeCells count="6">
    <mergeCell ref="F7:I7"/>
    <mergeCell ref="B2:I2"/>
    <mergeCell ref="B3:I3"/>
    <mergeCell ref="B4:I4"/>
    <mergeCell ref="B5:I5"/>
    <mergeCell ref="F6:I6"/>
  </mergeCells>
  <conditionalFormatting sqref="A1:A1048576">
    <cfRule type="cellIs" dxfId="1" priority="2" operator="equal">
      <formula>0</formula>
    </cfRule>
  </conditionalFormatting>
  <conditionalFormatting sqref="I10:K10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Podwyszka</vt:lpstr>
      <vt:lpstr>Przyklad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Sy</dc:creator>
  <cp:lastModifiedBy>Marek Bilczewski</cp:lastModifiedBy>
  <cp:lastPrinted>2024-11-21T11:04:35Z</cp:lastPrinted>
  <dcterms:created xsi:type="dcterms:W3CDTF">2024-11-04T12:17:51Z</dcterms:created>
  <dcterms:modified xsi:type="dcterms:W3CDTF">2024-11-21T12:13:03Z</dcterms:modified>
</cp:coreProperties>
</file>